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3ca1e51004ce47bb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missas_Baseline" sheetId="1" r:id="R21b68a8201514a63"/>
    <x:sheet xmlns:r="http://schemas.openxmlformats.org/officeDocument/2006/relationships" name="DRE_Baseline" sheetId="2" r:id="Rfb40c5e9eb774427"/>
    <x:sheet xmlns:r="http://schemas.openxmlformats.org/officeDocument/2006/relationships" name="HCs" sheetId="3" r:id="R0b84e16dc6fb48ce"/>
  </x:sheets>
</x:workbook>
</file>

<file path=xl/sharedStrings.xml><?xml version="1.0" encoding="utf-8"?>
<x:sst xmlns:x="http://schemas.openxmlformats.org/spreadsheetml/2006/main">
  <x:si>
    <x:t xml:space="preserve">BP Template</x:t>
  </x:si>
  <x:si>
    <x:t xml:space="preserve">Premissas</x:t>
  </x:si>
  <x:si>
    <x:t xml:space="preserve">Business Model</x:t>
  </x:si>
  <x:si>
    <x:t xml:space="preserve">Valor / %</x:t>
  </x:si>
  <x:si>
    <x:t xml:space="preserve">Subscription</x:t>
  </x:si>
  <x:si>
    <x:t xml:space="preserve">Conversão sobre GMV</x:t>
  </x:si>
  <x:si>
    <x:t xml:space="preserve">Mês 1</x:t>
  </x:si>
  <x:si>
    <x:t xml:space="preserve">Mês 2</x:t>
  </x:si>
  <x:si>
    <x:t xml:space="preserve">Mês 3</x:t>
  </x:si>
  <x:si>
    <x:t xml:space="preserve">Mês 4</x:t>
  </x:si>
  <x:si>
    <x:t xml:space="preserve">Mês 5</x:t>
  </x:si>
  <x:si>
    <x:t xml:space="preserve">Mês 6</x:t>
  </x:si>
  <x:si>
    <x:t xml:space="preserve">Mês 7</x:t>
  </x:si>
  <x:si>
    <x:t xml:space="preserve">Mês 8</x:t>
  </x:si>
  <x:si>
    <x:t xml:space="preserve">Mês 9</x:t>
  </x:si>
  <x:si>
    <x:t xml:space="preserve">Mês 10</x:t>
  </x:si>
  <x:si>
    <x:t xml:space="preserve">Mês 11</x:t>
  </x:si>
  <x:si>
    <x:t xml:space="preserve">Mês 12</x:t>
  </x:si>
  <x:si>
    <x:t xml:space="preserve">Mês 13</x:t>
  </x:si>
  <x:si>
    <x:t xml:space="preserve">Mês 14</x:t>
  </x:si>
  <x:si>
    <x:t xml:space="preserve">Mês 15</x:t>
  </x:si>
  <x:si>
    <x:t xml:space="preserve">Mês 16</x:t>
  </x:si>
  <x:si>
    <x:t xml:space="preserve">Mês 17</x:t>
  </x:si>
  <x:si>
    <x:t xml:space="preserve">Mês 18</x:t>
  </x:si>
  <x:si>
    <x:t xml:space="preserve">Mês 19</x:t>
  </x:si>
  <x:si>
    <x:t xml:space="preserve">Mês 20</x:t>
  </x:si>
  <x:si>
    <x:t xml:space="preserve">Mês 21</x:t>
  </x:si>
  <x:si>
    <x:t xml:space="preserve">Mês 22</x:t>
  </x:si>
  <x:si>
    <x:t xml:space="preserve">Mês 23</x:t>
  </x:si>
  <x:si>
    <x:t xml:space="preserve">Mês 24</x:t>
  </x:si>
  <x:si>
    <x:t xml:space="preserve">Aproveitamento</x:t>
  </x:si>
  <x:si>
    <x:t xml:space="preserve">Curva de Clientes</x:t>
  </x:si>
  <x:si>
    <x:t xml:space="preserve">Novos</x:t>
  </x:si>
  <x:si>
    <x:t xml:space="preserve">Acumulados</x:t>
  </x:si>
  <x:si>
    <x:t xml:space="preserve">GMV "Novo"</x:t>
  </x:si>
  <x:si>
    <x:t xml:space="preserve">GMV "Acumulado"</x:t>
  </x:si>
  <x:si>
    <x:t xml:space="preserve">Público-Alvo</x:t>
  </x:si>
  <x:si>
    <x:t xml:space="preserve">Produção Média</x:t>
  </x:si>
  <x:si>
    <x:t xml:space="preserve">Marketing e Vendas</x:t>
  </x:si>
  <x:si>
    <x:t xml:space="preserve">Outbound</x:t>
  </x:si>
  <x:si>
    <x:t xml:space="preserve">Campanhas</x:t>
  </x:si>
  <x:si>
    <x:t xml:space="preserve">Fluxo de Caixa</x:t>
  </x:si>
  <x:si>
    <x:t xml:space="preserve">Cresc. de Invest. Mkt</x:t>
  </x:si>
  <x:si>
    <x:t xml:space="preserve">Investimento em Mkt</x:t>
  </x:si>
  <x:si>
    <x:t xml:space="preserve">sobre comissão de produção</x:t>
  </x:si>
  <x:si>
    <x:t xml:space="preserve">CAC</x:t>
  </x:si>
  <x:si>
    <x:t xml:space="preserve">Churn</x:t>
  </x:si>
  <x:si>
    <x:t xml:space="preserve">Comissão sobre Vendas</x:t>
  </x:si>
  <x:si>
    <x:t xml:space="preserve">equipe interna</x:t>
  </x:si>
  <x:si>
    <x:t xml:space="preserve">Comissão sobre Produção</x:t>
  </x:si>
  <x:si>
    <x:t xml:space="preserve">Repasse p/ Terceiros</x:t>
  </x:si>
  <x:si>
    <x:t xml:space="preserve">Inadimplência</x:t>
  </x:si>
  <x:si>
    <x:t xml:space="preserve">Imposto sobre Receita</x:t>
  </x:si>
  <x:si>
    <x:t xml:space="preserve">Servidor AWS</x:t>
  </x:si>
  <x:si>
    <x:t xml:space="preserve">Cresc. de Custos AWS</x:t>
  </x:si>
  <x:si>
    <x:t xml:space="preserve">Aporte investidor</x:t>
  </x:si>
  <x:si>
    <x:t xml:space="preserve">IRPJ</x:t>
  </x:si>
  <x:si>
    <x:t xml:space="preserve">Serviços Terceirizados</x:t>
  </x:si>
  <x:si>
    <x:t xml:space="preserve">Assessoria Contábil</x:t>
  </x:si>
  <x:si>
    <x:t xml:space="preserve">Assessoria Jurídica</x:t>
  </x:si>
  <x:si>
    <x:t xml:space="preserve">Consultoria TI</x:t>
  </x:si>
  <x:si>
    <x:t xml:space="preserve">Serviços Gerais (Limpeza)</x:t>
  </x:si>
  <x:si>
    <x:t xml:space="preserve">por HC</x:t>
  </x:si>
  <x:si>
    <x:t xml:space="preserve">Pessoas</x:t>
  </x:si>
  <x:si>
    <x:t xml:space="preserve">Encargos</x:t>
  </x:si>
  <x:si>
    <x:t xml:space="preserve">FGTS</x:t>
  </x:si>
  <x:si>
    <x:t xml:space="preserve">INSS</x:t>
  </x:si>
  <x:si>
    <x:t xml:space="preserve">faturamento</x:t>
  </x:si>
  <x:si>
    <x:t xml:space="preserve">Férias</x:t>
  </x:si>
  <x:si>
    <x:t xml:space="preserve">4/3 do salário</x:t>
  </x:si>
  <x:si>
    <x:t xml:space="preserve">13o salário</x:t>
  </x:si>
  <x:si>
    <x:t xml:space="preserve">Rescisão</x:t>
  </x:si>
  <x:si>
    <x:t xml:space="preserve">Sobre a Folha</x:t>
  </x:si>
  <x:si>
    <x:t xml:space="preserve">Benefícios</x:t>
  </x:si>
  <x:si>
    <x:t xml:space="preserve">Dias úteis no mês</x:t>
  </x:si>
  <x:si>
    <x:t xml:space="preserve">Vale transporte</x:t>
  </x:si>
  <x:si>
    <x:t xml:space="preserve">funcionário/mês</x:t>
  </x:si>
  <x:si>
    <x:t xml:space="preserve">Vale transporte/dia</x:t>
  </x:si>
  <x:si>
    <x:t xml:space="preserve">Vale refeição</x:t>
  </x:si>
  <x:si>
    <x:t xml:space="preserve">Vale refeição/dia</x:t>
  </x:si>
  <x:si>
    <x:t xml:space="preserve">Plano de saúde</x:t>
  </x:si>
  <x:si>
    <x:t xml:space="preserve">Utilities</x:t>
  </x:si>
  <x:si>
    <x:t xml:space="preserve">Aluguel, IPTU e Condomínio</x:t>
  </x:si>
  <x:si>
    <x:t xml:space="preserve">Apto SP + Esc SP + Esc Rec</x:t>
  </x:si>
  <x:si>
    <x:t xml:space="preserve">Computadores e Equipamentos</x:t>
  </x:si>
  <x:si>
    <x:t xml:space="preserve">por Headcount novo</x:t>
  </x:si>
  <x:si>
    <x:t xml:space="preserve">Água, Luz, Telefone e Internet</x:t>
  </x:si>
  <x:si>
    <x:t xml:space="preserve">por Headcount/mês</x:t>
  </x:si>
  <x:si>
    <x:t xml:space="preserve">Deslocamento / Viagens</x:t>
  </x:si>
  <x:si>
    <x:t xml:space="preserve">Viagens por mês p/ sócio (4)</x:t>
  </x:si>
  <x:si>
    <x:t xml:space="preserve">Ticket Médio</x:t>
  </x:si>
  <x:si>
    <x:t xml:space="preserve">Softwares / Tecnologia</x:t>
  </x:si>
  <x:si>
    <x:t xml:space="preserve">CRM</x:t>
  </x:si>
  <x:si>
    <x:t xml:space="preserve">por Sales &amp; Mkt HC</x:t>
  </x:si>
  <x:si>
    <x:t xml:space="preserve">G Suite</x:t>
  </x:si>
  <x:si>
    <x:t xml:space="preserve">Softwares de dev</x:t>
  </x:si>
  <x:si>
    <x:t xml:space="preserve">por Produtos e TI HC</x:t>
  </x:si>
  <x:si>
    <x:t xml:space="preserve">Softwares de atendimento</x:t>
  </x:si>
  <x:si>
    <x:t xml:space="preserve">por Operações HC</x:t>
  </x:si>
  <x:si>
    <x:t xml:space="preserve">Demonstrativo do Resultado do Exercício</x:t>
  </x:si>
  <x:si>
    <x:t xml:space="preserve">Ano 1</x:t>
  </x:si>
  <x:si>
    <x:t xml:space="preserve">Ano 2</x:t>
  </x:si>
  <x:si>
    <x:t xml:space="preserve">Ano3</x:t>
  </x:si>
  <x:si>
    <x:t xml:space="preserve">Ano 4</x:t>
  </x:si>
  <x:si>
    <x:t xml:space="preserve">Ano 5</x:t>
  </x:si>
  <x:si>
    <x:t xml:space="preserve">(=) Receita Bruta</x:t>
  </x:si>
  <x:si>
    <x:t xml:space="preserve">          (+) Subscription</x:t>
  </x:si>
  <x:si>
    <x:t xml:space="preserve">          (+) Comissão sobre GMV</x:t>
  </x:si>
  <x:si>
    <x:t xml:space="preserve">(+) Outros Produtos</x:t>
  </x:si>
  <x:si>
    <x:t xml:space="preserve">     (-) Inadimplência</x:t>
  </x:si>
  <x:si>
    <x:t xml:space="preserve">     (-) Impostos sobre Receita</x:t>
  </x:si>
  <x:si>
    <x:t xml:space="preserve">(=) Receita Líquida</x:t>
  </x:si>
  <x:si>
    <x:t xml:space="preserve">     (-) Total dos Custos</x:t>
  </x:si>
  <x:si>
    <x:t xml:space="preserve">          (-) Servidor AWS</x:t>
  </x:si>
  <x:si>
    <x:t xml:space="preserve">          (-) Comissões sobre Vendas</x:t>
  </x:si>
  <x:si>
    <x:t xml:space="preserve">          (-) Comissões Terceiros</x:t>
  </x:si>
  <x:si>
    <x:t xml:space="preserve">(=) Margem Operacional</x:t>
  </x:si>
  <x:si>
    <x:t xml:space="preserve">     (-) Total das Despesas</x:t>
  </x:si>
  <x:si>
    <x:t xml:space="preserve">          (-) Pessoas</x:t>
  </x:si>
  <x:si>
    <x:t xml:space="preserve">               (-) Salário </x:t>
  </x:si>
  <x:si>
    <x:t xml:space="preserve">               (-) FGTS</x:t>
  </x:si>
  <x:si>
    <x:t xml:space="preserve">               (-) INSS</x:t>
  </x:si>
  <x:si>
    <x:t xml:space="preserve">               (-) Férias</x:t>
  </x:si>
  <x:si>
    <x:t xml:space="preserve">               (-) 13o Salário</x:t>
  </x:si>
  <x:si>
    <x:t xml:space="preserve">               (-) Fundo de Rescisão</x:t>
  </x:si>
  <x:si>
    <x:t xml:space="preserve">               (-) Vale Transporte</x:t>
  </x:si>
  <x:si>
    <x:t xml:space="preserve">               (-) Vale Refeição</x:t>
  </x:si>
  <x:si>
    <x:t xml:space="preserve">               (-) Plano de Saúde</x:t>
  </x:si>
  <x:si>
    <x:t xml:space="preserve">          (-) Utilities</x:t>
  </x:si>
  <x:si>
    <x:t xml:space="preserve">               (-) Aluguel, IPTU, Condomínio</x:t>
  </x:si>
  <x:si>
    <x:t xml:space="preserve">               (-) Água, Luz, Tel./Internet</x:t>
  </x:si>
  <x:si>
    <x:t xml:space="preserve">               (-) Computadores / Mesas</x:t>
  </x:si>
  <x:si>
    <x:t xml:space="preserve">          (-) Softwares / Tecnologia</x:t>
  </x:si>
  <x:si>
    <x:t xml:space="preserve">               (-) CRM</x:t>
  </x:si>
  <x:si>
    <x:t xml:space="preserve">               (-) Google Suite</x:t>
  </x:si>
  <x:si>
    <x:t xml:space="preserve">               (-) Desenvolvimento</x:t>
  </x:si>
  <x:si>
    <x:t xml:space="preserve">               (-) Atendimento</x:t>
  </x:si>
  <x:si>
    <x:t xml:space="preserve">          (-) Deslocamento</x:t>
  </x:si>
  <x:si>
    <x:t xml:space="preserve">               (-) Viagens</x:t>
  </x:si>
  <x:si>
    <x:t xml:space="preserve">          (-) Serviços terceirizados</x:t>
  </x:si>
  <x:si>
    <x:t xml:space="preserve">               (-) Assessoria Contábil</x:t>
  </x:si>
  <x:si>
    <x:t xml:space="preserve">               (-) Assessoria Jurídica</x:t>
  </x:si>
  <x:si>
    <x:t xml:space="preserve">               (-) Consultoria TI</x:t>
  </x:si>
  <x:si>
    <x:t xml:space="preserve">               (-) Serviços Gerais</x:t>
  </x:si>
  <x:si>
    <x:t xml:space="preserve">          (-) Marketing</x:t>
  </x:si>
  <x:si>
    <x:t xml:space="preserve">               (-) Marketing</x:t>
  </x:si>
  <x:si>
    <x:t xml:space="preserve">               (-) Campanhas</x:t>
  </x:si>
  <x:si>
    <x:t xml:space="preserve">(=) EBITDA</x:t>
  </x:si>
  <x:si>
    <x:t xml:space="preserve">     (-) Imposto de Renda</x:t>
  </x:si>
  <x:si>
    <x:t xml:space="preserve">(=) Lucro Líquido</x:t>
  </x:si>
  <x:si>
    <x:t xml:space="preserve">     Margem (%)</x:t>
  </x:si>
  <x:si>
    <x:t xml:space="preserve">(=) Saldo Inicial de Caixa</x:t>
  </x:si>
  <x:si>
    <x:t xml:space="preserve">(=) Saldo Final de Caixa</x:t>
  </x:si>
  <x:si>
    <x:t xml:space="preserve">Head Count </x:t>
  </x:si>
  <x:si>
    <x:t xml:space="preserve">Administrativo / Financeiro</x:t>
  </x:si>
  <x:si>
    <x:t xml:space="preserve">Salário</x:t>
  </x:si>
  <x:si>
    <x:t xml:space="preserve">CEO</x:t>
  </x:si>
  <x:si>
    <x:t xml:space="preserve">Gerente Financeiro</x:t>
  </x:si>
  <x:si>
    <x:t xml:space="preserve">Analista Admin/Financeiro Sr.</x:t>
  </x:si>
  <x:si>
    <x:t xml:space="preserve">Analista Admin/Financeiro Pl.</x:t>
  </x:si>
  <x:si>
    <x:t xml:space="preserve">Gerente de RH</x:t>
  </x:si>
  <x:si>
    <x:t xml:space="preserve">Analista de RH/DP</x:t>
  </x:si>
  <x:si>
    <x:t xml:space="preserve">HCs novos</x:t>
  </x:si>
  <x:si>
    <x:t xml:space="preserve">-</x:t>
  </x:si>
  <x:si>
    <x:t xml:space="preserve">HCs Acumulados</x:t>
  </x:si>
  <x:si>
    <x:t xml:space="preserve">Salários novos</x:t>
  </x:si>
  <x:si>
    <x:t xml:space="preserve">Salários acumulados</x:t>
  </x:si>
  <x:si>
    <x:t xml:space="preserve">Operações</x:t>
  </x:si>
  <x:si>
    <x:t xml:space="preserve">COO</x:t>
  </x:si>
  <x:si>
    <x:t xml:space="preserve">Gerente Operacional</x:t>
  </x:si>
  <x:si>
    <x:t xml:space="preserve">Analista de CS Sr.</x:t>
  </x:si>
  <x:si>
    <x:t xml:space="preserve">Analista de CS Pl.</x:t>
  </x:si>
  <x:si>
    <x:t xml:space="preserve">Analista de CS Jr.</x:t>
  </x:si>
  <x:si>
    <x:t xml:space="preserve">Analista de backoffice</x:t>
  </x:si>
  <x:si>
    <x:t xml:space="preserve">Analísta de logística (fisicos)</x:t>
  </x:si>
  <x:si>
    <x:t xml:space="preserve">Analista de formalização</x:t>
  </x:si>
  <x:si>
    <x:t xml:space="preserve">Produtos e TI</x:t>
  </x:si>
  <x:si>
    <x:t xml:space="preserve">CTO</x:t>
  </x:si>
  <x:si>
    <x:t xml:space="preserve">Desenvolvedor Sr.</x:t>
  </x:si>
  <x:si>
    <x:t xml:space="preserve">Desenvolvedor Pl.</x:t>
  </x:si>
  <x:si>
    <x:t xml:space="preserve">Desenvolvedor Jr.</x:t>
  </x:si>
  <x:si>
    <x:t xml:space="preserve">CPO</x:t>
  </x:si>
  <x:si>
    <x:t xml:space="preserve">Analista de Produtos Sr.</x:t>
  </x:si>
  <x:si>
    <x:t xml:space="preserve">Analista de Produtos Pl.</x:t>
  </x:si>
  <x:si>
    <x:t xml:space="preserve">Analista de Produtos Jr.</x:t>
  </x:si>
  <x:si>
    <x:t xml:space="preserve">CSO</x:t>
  </x:si>
  <x:si>
    <x:t xml:space="preserve">Analista Comercial Externo Sr.</x:t>
  </x:si>
  <x:si>
    <x:t xml:space="preserve">Analista Comercial Externo Pl.</x:t>
  </x:si>
  <x:si>
    <x:t xml:space="preserve">Analista Comercial Externo Jr.</x:t>
  </x:si>
  <x:si>
    <x:t xml:space="preserve">CMO</x:t>
  </x:si>
  <x:si>
    <x:t xml:space="preserve">Analista de Marketing Sr.</x:t>
  </x:si>
  <x:si>
    <x:t xml:space="preserve">Analista de Marketing Pl.</x:t>
  </x:si>
  <x:si>
    <x:t xml:space="preserve">Analista de Marketing Jr.</x:t>
  </x:si>
  <x:si>
    <x:t xml:space="preserve">HCs Totais</x:t>
  </x:si>
</x:sst>
</file>

<file path=xl/styles.xml><?xml version="1.0" encoding="utf-8"?>
<x:styleSheet xmlns:x="http://schemas.openxmlformats.org/spreadsheetml/2006/main">
  <x:numFmts count="6">
    <x:numFmt numFmtId="164" formatCode="&quot;$&quot;#,##0.00"/>
    <x:numFmt numFmtId="165" formatCode="_-[$$-409]* #,##0.00_ ;_-[$$-409]* \-#,##0.00\ ;_-[$$-409]* &quot;-&quot;??_ ;_-@_ "/>
    <x:numFmt numFmtId="166" formatCode="0.0%"/>
    <x:numFmt numFmtId="167" formatCode="_([$$-409]* #,##0.00_);_([$$-409]* \(#,##0.00\);_([$$-409]* &quot;-&quot;??_);_(@_)"/>
    <x:numFmt numFmtId="168" formatCode="_(* #,##0.00_);_(* \(#,##0.00\);_(* &quot;-&quot;??_);_(@_)"/>
    <x:numFmt numFmtId="169" formatCode="_(&quot;R$&quot;* #,##0.00_);_(&quot;R$&quot;* \(#,##0.00\);_(&quot;R$&quot;* &quot;-&quot;??_);_(@_)"/>
  </x:numFmts>
  <x:fonts count="18">
    <x:font>
      <x:sz val="10"/>
      <x:color rgb="FF090909"/>
      <x:name val="Open Sans"/>
    </x:font>
    <x:font>
      <x:sz val="11"/>
      <x:color rgb="FFFFFFFF"/>
      <x:name val="Open Sans"/>
    </x:font>
    <x:font>
      <x:sz val="11"/>
      <x:color theme="1"/>
      <x:name val="Open Sans"/>
    </x:font>
    <x:font>
      <x:sz val="10"/>
      <x:color theme="1"/>
      <x:name val="Open Sans"/>
    </x:font>
    <x:font>
      <x:sz val="10"/>
      <x:color theme="0"/>
      <x:name val="Open Sans"/>
    </x:font>
    <x:font>
      <x:sz val="10"/>
      <x:color rgb="FF7030A0"/>
      <x:name val="Open Sans"/>
    </x:font>
    <x:font>
      <x:sz val="11"/>
      <x:name val="Open Sans"/>
    </x:font>
    <x:font>
      <x:i/>
      <x:sz val="11"/>
      <x:color rgb="FF666666"/>
      <x:name val="Open Sans"/>
    </x:font>
    <x:font>
      <x:sz val="11"/>
      <x:color rgb="FF090909"/>
      <x:name val="Open Sans"/>
    </x:font>
    <x:font>
      <x:sz val="11"/>
      <x:color rgb="FF999999"/>
      <x:name val="Open Sans"/>
    </x:font>
    <x:font>
      <x:sz val="11"/>
      <x:color rgb="FFC53929"/>
      <x:name val="Open Sans"/>
    </x:font>
    <x:font>
      <x:sz val="11"/>
      <x:color rgb="FFFF0000"/>
      <x:name val="Open Sans"/>
    </x:font>
    <x:font>
      <x:i/>
      <x:sz val="11"/>
      <x:color rgb="FF999999"/>
      <x:name val="Open Sans"/>
    </x:font>
    <x:font>
      <x:i/>
      <x:sz val="11"/>
      <x:color rgb="FFC53929"/>
      <x:name val="Open Sans"/>
    </x:font>
    <x:font>
      <x:i/>
      <x:sz val="11"/>
      <x:color rgb="FFFF0000"/>
      <x:name val="Open Sans"/>
    </x:font>
    <x:font>
      <x:i/>
      <x:sz val="11"/>
      <x:color theme="1"/>
      <x:name val="Open Sans"/>
    </x:font>
    <x:font>
      <x:b/>
      <x:sz val="10"/>
      <x:color rgb="FFFFFFFF"/>
      <x:name val="Open Sans"/>
    </x:font>
    <x:font>
      <x:b/>
      <x:sz val="10"/>
      <x:color rgb="FF090909"/>
      <x:name val="Open Sans"/>
    </x:font>
  </x:fonts>
  <x:fills count="11">
    <x:fill>
      <x:patternFill patternType="none"/>
    </x:fill>
    <x:fill>
      <x:patternFill patternType="lightGray"/>
    </x:fill>
    <x:fill>
      <x:patternFill patternType="solid">
        <x:fgColor rgb="FF93C47D"/>
      </x:patternFill>
    </x:fill>
    <x:fill>
      <x:patternFill patternType="solid">
        <x:fgColor rgb="FFF4F4F4"/>
      </x:patternFill>
    </x:fill>
    <x:fill>
      <x:patternFill patternType="solid">
        <x:fgColor rgb="FFFF0000"/>
      </x:patternFill>
    </x:fill>
    <x:fill>
      <x:patternFill patternType="solid">
        <x:fgColor rgb="FFFFFF00"/>
      </x:patternFill>
    </x:fill>
    <x:fill>
      <x:patternFill patternType="solid">
        <x:fgColor rgb="FFF4F4F4"/>
      </x:patternFill>
    </x:fill>
    <x:fill>
      <x:patternFill patternType="solid">
        <x:fgColor rgb="FFF2F2F2"/>
      </x:patternFill>
    </x:fill>
    <x:fill>
      <x:patternFill patternType="solid">
        <x:fgColor rgb="FF090909"/>
      </x:patternFill>
    </x:fill>
    <x:fill>
      <x:patternFill patternType="solid">
        <x:fgColor rgb="FFE8E8E8"/>
      </x:patternFill>
    </x:fill>
    <x:fill>
      <x:patternFill patternType="solid">
        <x:fgColor rgb="FFE8E8E8"/>
      </x:patternFill>
    </x:fill>
  </x:fills>
  <x:borders count="15">
    <x:border/>
    <x:border>
      <x:bottom style="thin">
        <x:color rgb="FF090909"/>
      </x:bottom>
    </x:border>
    <x:border>
      <x:top style="thin">
        <x:color rgb="FF090909"/>
      </x:top>
      <x:bottom style="thin">
        <x:color rgb="FF090909"/>
      </x:bottom>
    </x:border>
    <x:border>
      <x:top style="thin">
        <x:color rgb="FF090909"/>
      </x:top>
      <x:bottom style="thin">
        <x:color rgb="FF090909"/>
      </x:bottom>
    </x:border>
    <x:border/>
    <x:border>
      <x:bottom style="thin">
        <x:color rgb="FF090909"/>
      </x:bottom>
    </x:border>
    <x:border>
      <x:bottom style="hair">
        <x:color rgb="FF090909"/>
      </x:bottom>
    </x:border>
    <x:border>
      <x:bottom style="hair">
        <x:color rgb="FF090909"/>
      </x:bottom>
    </x:border>
    <x:border>
      <x:bottom style="thin">
        <x:color rgb="FFC8102E"/>
      </x:bottom>
    </x:border>
    <x:border>
      <x:bottom style="thin">
        <x:color rgb="FFC8102E"/>
      </x:bottom>
    </x:border>
    <x:border>
      <x:bottom style="thin">
        <x:color rgb="FFC8102E"/>
      </x:bottom>
    </x:border>
    <x:border>
      <x:bottom style="thin">
        <x:color rgb="FF666666"/>
      </x:bottom>
    </x:border>
    <x:border>
      <x:top style="thin">
        <x:color rgb="FF090909"/>
      </x:top>
      <x:bottom style="thin">
        <x:color rgb="FF666666"/>
      </x:bottom>
    </x:border>
    <x:border>
      <x:top style="thin">
        <x:color rgb="FF090909"/>
      </x:top>
      <x:bottom style="thin">
        <x:color rgb="FF666666"/>
      </x:bottom>
    </x:border>
    <x:border>
      <x:bottom style="thin">
        <x:color rgb="FF666666"/>
      </x:bottom>
    </x:border>
  </x:borders>
  <x:cellStyleXfs count="1">
    <x:xf numFmtId="0" fontId="0" fillId="0" borderId="0" applyFont="1" applyAlignment="1"/>
  </x:cellStyleXfs>
  <x:cellXfs count="135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 applyAlignment="1">
      <x:alignment horizontal="center"/>
    </x:xf>
    <x:xf numFmtId="0" fontId="2" fillId="2" borderId="1" xfId="0" applyFont="1" applyBorder="1"/>
    <x:xf numFmtId="0" fontId="2" fillId="3" borderId="1" xfId="0" applyFont="1" applyFill="1" applyBorder="1"/>
    <x:xf numFmtId="0" fontId="2" fillId="3" borderId="1" xfId="0" applyFont="1" applyBorder="1" applyAlignment="1">
      <x:alignment horizontal="center"/>
    </x:xf>
    <x:xf numFmtId="0" fontId="3" fillId="0" borderId="0" xfId="0" applyFont="1" applyAlignment="1">
      <x:alignment horizontal="center"/>
    </x:xf>
    <x:xf numFmtId="0" fontId="2" fillId="3" borderId="2" xfId="0" applyFont="1" applyBorder="1"/>
    <x:xf numFmtId="0" fontId="2" fillId="3" borderId="2" xfId="0" applyFont="1" applyBorder="1" applyAlignment="1">
      <x:alignment horizontal="center"/>
    </x:xf>
    <x:xf numFmtId="0" fontId="3" fillId="0" borderId="0" xfId="0" applyFont="1"/>
    <x:xf numFmtId="164" fontId="3" fillId="0" borderId="0" xfId="0" applyNumberFormat="1" applyFont="1" applyAlignment="1">
      <x:alignment horizontal="center"/>
    </x:xf>
    <x:xf numFmtId="165" fontId="0" fillId="0" borderId="0" xfId="0" applyNumberFormat="1" applyFont="1"/>
    <x:xf numFmtId="0" fontId="3" fillId="0" borderId="3" xfId="0" applyFont="1" applyBorder="1"/>
    <x:xf numFmtId="0" fontId="3" fillId="0" borderId="3" xfId="0" applyFont="1" applyBorder="1" applyAlignment="1">
      <x:alignment horizontal="center"/>
    </x:xf>
    <x:xf numFmtId="0" fontId="2" fillId="0" borderId="3" xfId="0" applyFont="1" applyBorder="1" applyAlignment="1">
      <x:alignment horizontal="center"/>
    </x:xf>
    <x:xf numFmtId="9" fontId="3" fillId="0" borderId="0" xfId="0" applyNumberFormat="1" applyFont="1" applyAlignment="1">
      <x:alignment horizontal="center"/>
    </x:xf>
    <x:xf numFmtId="10" fontId="3" fillId="0" borderId="0" xfId="0" applyNumberFormat="1" applyFont="1" applyAlignment="1">
      <x:alignment horizontal="center"/>
    </x:xf>
    <x:xf numFmtId="166" fontId="3" fillId="0" borderId="0" xfId="0" applyNumberFormat="1" applyFont="1" applyAlignment="1">
      <x:alignment horizontal="center"/>
    </x:xf>
    <x:xf numFmtId="166" fontId="0" fillId="0" borderId="0" xfId="0" applyNumberFormat="1" applyFont="1"/>
    <x:xf numFmtId="9" fontId="0" fillId="0" borderId="0" xfId="0" applyNumberFormat="1" applyFont="1"/>
    <x:xf numFmtId="1" fontId="3" fillId="0" borderId="0" xfId="0" applyNumberFormat="1" applyFont="1" applyAlignment="1">
      <x:alignment horizontal="center"/>
    </x:xf>
    <x:xf numFmtId="167" fontId="3" fillId="0" borderId="0" xfId="0" applyNumberFormat="1" applyFont="1" applyAlignment="1">
      <x:alignment horizontal="center"/>
    </x:xf>
    <x:xf numFmtId="167" fontId="0" fillId="0" borderId="0" xfId="0" applyNumberFormat="1" applyFont="1"/>
    <x:xf numFmtId="0" fontId="4" fillId="4" borderId="4" xfId="0" applyFont="1" applyFill="1" applyBorder="1"/>
    <x:xf numFmtId="164" fontId="4" fillId="4" borderId="4" xfId="0" applyNumberFormat="1" applyFont="1" applyBorder="1" applyAlignment="1">
      <x:alignment horizontal="center"/>
    </x:xf>
    <x:xf numFmtId="0" fontId="2" fillId="0" borderId="5" xfId="0" applyFont="1" applyBorder="1"/>
    <x:xf numFmtId="0" fontId="2" fillId="0" borderId="5" xfId="0" applyFont="1" applyBorder="1" applyAlignment="1">
      <x:alignment horizontal="center"/>
    </x:xf>
    <x:xf numFmtId="0" fontId="2" fillId="0" borderId="0" xfId="0" applyFont="1"/>
    <x:xf numFmtId="9" fontId="2" fillId="0" borderId="0" xfId="0" applyNumberFormat="1" applyFont="1" applyAlignment="1">
      <x:alignment horizontal="center"/>
    </x:xf>
    <x:xf numFmtId="10" fontId="2" fillId="0" borderId="0" xfId="0" applyNumberFormat="1" applyFont="1" applyAlignment="1">
      <x:alignment horizontal="center"/>
    </x:xf>
    <x:xf numFmtId="0" fontId="2" fillId="0" borderId="0" xfId="0" applyFont="1" applyAlignment="1">
      <x:alignment horizontal="center"/>
    </x:xf>
    <x:xf numFmtId="164" fontId="2" fillId="0" borderId="0" xfId="0" applyNumberFormat="1" applyFont="1" applyAlignment="1">
      <x:alignment horizontal="center"/>
    </x:xf>
    <x:xf numFmtId="0" fontId="5" fillId="5" borderId="4" xfId="0" applyFont="1" applyFill="1" applyBorder="1"/>
    <x:xf numFmtId="164" fontId="5" fillId="5" borderId="4" xfId="0" applyNumberFormat="1" applyFont="1" applyBorder="1" applyAlignment="1">
      <x:alignment horizontal="center"/>
    </x:xf>
    <x:xf numFmtId="0" fontId="6" fillId="3" borderId="1" xfId="0" applyFont="1" applyBorder="1" applyAlignment="1"/>
    <x:xf numFmtId="0" fontId="2" fillId="3" borderId="4" xfId="0" applyFont="1" applyBorder="1" applyAlignment="1">
      <x:alignment horizontal="center"/>
    </x:xf>
    <x:xf numFmtId="164" fontId="0" fillId="0" borderId="0" xfId="0" applyNumberFormat="1" applyFont="1"/>
    <x:xf numFmtId="164" fontId="2" fillId="3" borderId="1" xfId="0" applyNumberFormat="1" applyFont="1" applyBorder="1" applyAlignment="1">
      <x:alignment horizontal="center"/>
    </x:xf>
    <x:xf numFmtId="0" fontId="7" fillId="0" borderId="0" xfId="0" applyFont="1"/>
    <x:xf numFmtId="0" fontId="7" fillId="0" borderId="0" xfId="0" applyFont="1" applyAlignment="1">
      <x:alignment horizontal="left"/>
    </x:xf>
    <x:xf numFmtId="164" fontId="2" fillId="0" borderId="5" xfId="0" applyNumberFormat="1" applyFont="1" applyBorder="1" applyAlignment="1">
      <x:alignment horizontal="center"/>
    </x:xf>
    <x:xf numFmtId="0" fontId="0" fillId="0" borderId="0" xfId="0" applyFont="1"/>
    <x:xf numFmtId="0" fontId="8" fillId="0" borderId="5" xfId="0" applyFont="1" applyBorder="1"/>
    <x:xf numFmtId="164" fontId="8" fillId="3" borderId="1" xfId="0" applyNumberFormat="1" applyFont="1" applyBorder="1" applyAlignment="1">
      <x:alignment horizontal="center"/>
    </x:xf>
    <x:xf numFmtId="10" fontId="2" fillId="3" borderId="1" xfId="0" applyNumberFormat="1" applyFont="1" applyBorder="1" applyAlignment="1">
      <x:alignment horizontal="center"/>
    </x:xf>
    <x:xf numFmtId="0" fontId="9" fillId="0" borderId="0" xfId="0" applyFont="1"/>
    <x:xf numFmtId="164" fontId="9" fillId="0" borderId="0" xfId="0" applyNumberFormat="1" applyFont="1" applyAlignment="1">
      <x:alignment horizontal="center"/>
    </x:xf>
    <x:xf numFmtId="10" fontId="9" fillId="0" borderId="0" xfId="0" applyNumberFormat="1" applyFont="1" applyAlignment="1">
      <x:alignment horizontal="center"/>
    </x:xf>
    <x:xf numFmtId="0" fontId="9" fillId="0" borderId="0" xfId="0" applyFont="1" applyAlignment="1">
      <x:alignment horizontal="left"/>
    </x:xf>
    <x:xf numFmtId="164" fontId="10" fillId="3" borderId="1" xfId="0" applyNumberFormat="1" applyFont="1" applyBorder="1" applyAlignment="1">
      <x:alignment horizontal="center"/>
    </x:xf>
    <x:xf numFmtId="164" fontId="11" fillId="3" borderId="1" xfId="0" applyNumberFormat="1" applyFont="1" applyBorder="1" applyAlignment="1">
      <x:alignment horizontal="center"/>
    </x:xf>
    <x:xf numFmtId="10" fontId="12" fillId="0" borderId="5" xfId="0" applyNumberFormat="1" applyFont="1" applyBorder="1"/>
    <x:xf numFmtId="10" fontId="13" fillId="0" borderId="5" xfId="0" applyNumberFormat="1" applyFont="1" applyBorder="1" applyAlignment="1">
      <x:alignment horizontal="center"/>
    </x:xf>
    <x:xf numFmtId="10" fontId="14" fillId="0" borderId="5" xfId="0" applyNumberFormat="1" applyFont="1" applyBorder="1" applyAlignment="1">
      <x:alignment horizontal="center"/>
    </x:xf>
    <x:xf numFmtId="10" fontId="15" fillId="0" borderId="5" xfId="0" applyNumberFormat="1" applyFont="1" applyBorder="1" applyAlignment="1">
      <x:alignment horizontal="center"/>
    </x:xf>
    <x:xf numFmtId="10" fontId="12" fillId="0" borderId="5" xfId="0" applyNumberFormat="1" applyFont="1" applyBorder="1" applyAlignment="1">
      <x:alignment horizontal="center"/>
    </x:xf>
    <x:xf numFmtId="4" fontId="0" fillId="0" borderId="0" xfId="0" applyNumberFormat="1" applyFont="1"/>
    <x:xf numFmtId="168" fontId="0" fillId="0" borderId="0" xfId="0" applyNumberFormat="1" applyFont="1"/>
    <x:xf numFmtId="169" fontId="0" fillId="0" borderId="0" xfId="0" applyNumberFormat="1" applyFont="1"/>
    <x:xf numFmtId="2" fontId="0" fillId="0" borderId="0" xfId="0" applyNumberFormat="1" applyFont="1"/>
    <x:xf numFmtId="0" fontId="8" fillId="6" borderId="1" xfId="0" applyFont="1" applyFill="1" applyBorder="1"/>
    <x:xf numFmtId="0" fontId="8" fillId="6" borderId="1" xfId="0" applyFont="1" applyBorder="1" applyAlignment="1">
      <x:alignment horizontal="center"/>
    </x:xf>
    <x:xf numFmtId="0" fontId="8" fillId="0" borderId="0" xfId="0" applyFont="1"/>
    <x:xf numFmtId="164" fontId="8" fillId="0" borderId="0" xfId="0" applyNumberFormat="1" applyFont="1" applyAlignment="1">
      <x:alignment horizontal="center"/>
    </x:xf>
    <x:xf numFmtId="0" fontId="8" fillId="0" borderId="0" xfId="0" applyFont="1" applyAlignment="1">
      <x:alignment horizontal="center"/>
    </x:xf>
    <x:xf numFmtId="0" fontId="8" fillId="7" borderId="4" xfId="0" applyFont="1" applyFill="1" applyBorder="1"/>
    <x:xf numFmtId="0" fontId="8" fillId="7" borderId="4" xfId="0" applyFont="1" applyBorder="1" applyAlignment="1">
      <x:alignment horizontal="center"/>
    </x:xf>
    <x:xf numFmtId="164" fontId="8" fillId="7" borderId="4" xfId="0" applyNumberFormat="1" applyFont="1" applyBorder="1" applyAlignment="1">
      <x:alignment horizontal="center"/>
    </x:xf>
    <x:xf numFmtId="0" fontId="8" fillId="7" borderId="6" xfId="0" applyFont="1" applyBorder="1"/>
    <x:xf numFmtId="0" fontId="8" fillId="7" borderId="6" xfId="0" applyFont="1" applyBorder="1" applyAlignment="1">
      <x:alignment horizontal="center"/>
    </x:xf>
    <x:xf numFmtId="164" fontId="8" fillId="7" borderId="6" xfId="0" applyNumberFormat="1" applyFont="1" applyBorder="1" applyAlignment="1">
      <x:alignment horizontal="center"/>
    </x:xf>
    <x:xf numFmtId="0" fontId="8" fillId="0" borderId="7" xfId="0" applyFont="1" applyBorder="1"/>
    <x:xf numFmtId="164" fontId="8" fillId="0" borderId="7" xfId="0" applyNumberFormat="1" applyFont="1" applyBorder="1" applyAlignment="1">
      <x:alignment horizontal="center"/>
    </x:xf>
    <x:xf numFmtId="0" fontId="8" fillId="0" borderId="7" xfId="0" applyFont="1" applyBorder="1" applyAlignment="1">
      <x:alignment horizontal="center"/>
    </x:xf>
    <x:xf numFmtId="164" fontId="8" fillId="0" borderId="5" xfId="0" applyNumberFormat="1" applyFont="1" applyBorder="1" applyAlignment="1">
      <x:alignment horizontal="center"/>
    </x:xf>
    <x:xf numFmtId="0" fontId="8" fillId="0" borderId="5" xfId="0" applyFont="1" applyBorder="1" applyAlignment="1">
      <x:alignment horizontal="center"/>
    </x:xf>
    <x:xf numFmtId="0" fontId="1" fillId="8" borderId="1" xfId="0" applyNumberFormat="1" applyFont="1" applyFill="1" applyBorder="1"/>
    <x:xf numFmtId="0" fontId="2" fillId="8" borderId="1" xfId="0" applyNumberFormat="1" applyFont="1" applyFill="1" applyBorder="1" applyAlignment="1">
      <x:alignment horizontal="center"/>
    </x:xf>
    <x:xf numFmtId="0" fontId="2" fillId="8" borderId="1" xfId="0" applyNumberFormat="1" applyFont="1" applyFill="1" applyBorder="1"/>
    <x:xf numFmtId="0" fontId="0" fillId="8" borderId="0" xfId="0" applyNumberFormat="1" applyFont="1" applyFill="1" applyBorder="1" applyAlignment="1">
      <x:alignment vertical="bottom" wrapText="0"/>
    </x:xf>
    <x:xf numFmtId="0" fontId="16" fillId="8" borderId="1" xfId="0" applyNumberFormat="1" applyFont="1" applyFill="1" applyBorder="1"/>
    <x:xf numFmtId="0" fontId="16" fillId="8" borderId="1" xfId="0" applyNumberFormat="1" applyFont="1" applyFill="1" applyBorder="1" applyAlignment="1">
      <x:alignment horizontal="center"/>
    </x:xf>
    <x:xf numFmtId="0" fontId="16" fillId="8" borderId="0" xfId="0" applyNumberFormat="1" applyFont="1" applyFill="1" applyBorder="1" applyAlignment="1">
      <x:alignment vertical="bottom" wrapText="0"/>
    </x:xf>
    <x:xf numFmtId="0" fontId="16" fillId="8" borderId="1" xfId="0" applyNumberFormat="1" applyFont="1" applyFill="1" applyBorder="1" applyAlignment="1">
      <x:alignment vertical="center"/>
    </x:xf>
    <x:xf numFmtId="0" fontId="16" fillId="8" borderId="1" xfId="0" applyNumberFormat="1" applyFont="1" applyFill="1" applyBorder="1" applyAlignment="1">
      <x:alignment horizontal="center" vertical="center"/>
    </x:xf>
    <x:xf numFmtId="0" fontId="16" fillId="8" borderId="0" xfId="0" applyNumberFormat="1" applyFont="1" applyFill="1" applyBorder="1" applyAlignment="1">
      <x:alignment vertical="center" wrapText="0"/>
    </x:xf>
    <x:xf numFmtId="0" fontId="16" fillId="8" borderId="8" xfId="0" applyNumberFormat="1" applyFont="1" applyFill="1" applyBorder="1" applyAlignment="1">
      <x:alignment vertical="center"/>
    </x:xf>
    <x:xf numFmtId="0" fontId="16" fillId="8" borderId="8" xfId="0" applyNumberFormat="1" applyFont="1" applyFill="1" applyBorder="1" applyAlignment="1">
      <x:alignment horizontal="center" vertical="center"/>
    </x:xf>
    <x:xf numFmtId="0" fontId="16" fillId="8" borderId="9" xfId="0" applyNumberFormat="1" applyFont="1" applyFill="1" applyBorder="1" applyAlignment="1">
      <x:alignment vertical="center" wrapText="0"/>
    </x:xf>
    <x:xf numFmtId="0" fontId="16" fillId="8" borderId="10" xfId="0" applyNumberFormat="1" applyFont="1" applyFill="1" applyBorder="1" applyAlignment="1">
      <x:alignment vertical="center" wrapText="0"/>
    </x:xf>
    <x:xf numFmtId="0" fontId="2" fillId="9" borderId="1" xfId="0" applyNumberFormat="1" applyFont="1" applyFill="1" applyBorder="1"/>
    <x:xf numFmtId="0" fontId="2" fillId="9" borderId="1" xfId="0" applyNumberFormat="1" applyFont="1" applyFill="1" applyBorder="1" applyAlignment="1">
      <x:alignment horizontal="center"/>
    </x:xf>
    <x:xf numFmtId="0" fontId="17" fillId="9" borderId="1" xfId="0" applyNumberFormat="1" applyFont="1" applyFill="1" applyBorder="1"/>
    <x:xf numFmtId="0" fontId="17" fillId="9" borderId="1" xfId="0" applyNumberFormat="1" applyFont="1" applyFill="1" applyBorder="1" applyAlignment="1">
      <x:alignment horizontal="center"/>
    </x:xf>
    <x:xf numFmtId="0" fontId="17" fillId="9" borderId="1" xfId="0" applyNumberFormat="1" applyFont="1" applyFill="1" applyBorder="1" applyAlignment="1">
      <x:alignment vertical="center"/>
    </x:xf>
    <x:xf numFmtId="0" fontId="17" fillId="9" borderId="1" xfId="0" applyNumberFormat="1" applyFont="1" applyFill="1" applyBorder="1" applyAlignment="1">
      <x:alignment horizontal="center" vertical="center"/>
    </x:xf>
    <x:xf numFmtId="0" fontId="17" fillId="9" borderId="11" xfId="0" applyNumberFormat="1" applyFont="1" applyFill="1" applyBorder="1" applyAlignment="1">
      <x:alignment vertical="center"/>
    </x:xf>
    <x:xf numFmtId="0" fontId="17" fillId="9" borderId="11" xfId="0" applyNumberFormat="1" applyFont="1" applyFill="1" applyBorder="1" applyAlignment="1">
      <x:alignment horizontal="center" vertical="center"/>
    </x:xf>
    <x:xf numFmtId="0" fontId="2" fillId="10" borderId="2" xfId="0" applyNumberFormat="1" applyFont="1" applyFill="1" applyBorder="1"/>
    <x:xf numFmtId="0" fontId="2" fillId="10" borderId="2" xfId="0" applyNumberFormat="1" applyFont="1" applyFill="1" applyBorder="1" applyAlignment="1">
      <x:alignment horizontal="center"/>
    </x:xf>
    <x:xf numFmtId="0" fontId="17" fillId="10" borderId="2" xfId="0" applyNumberFormat="1" applyFont="1" applyFill="1" applyBorder="1"/>
    <x:xf numFmtId="0" fontId="17" fillId="10" borderId="2" xfId="0" applyNumberFormat="1" applyFont="1" applyFill="1" applyBorder="1" applyAlignment="1">
      <x:alignment horizontal="center"/>
    </x:xf>
    <x:xf numFmtId="0" fontId="17" fillId="10" borderId="2" xfId="0" applyNumberFormat="1" applyFont="1" applyFill="1" applyBorder="1" applyAlignment="1">
      <x:alignment vertical="center"/>
    </x:xf>
    <x:xf numFmtId="0" fontId="17" fillId="10" borderId="2" xfId="0" applyNumberFormat="1" applyFont="1" applyFill="1" applyBorder="1" applyAlignment="1">
      <x:alignment horizontal="center" vertical="center"/>
    </x:xf>
    <x:xf numFmtId="0" fontId="17" fillId="10" borderId="12" xfId="0" applyNumberFormat="1" applyFont="1" applyFill="1" applyBorder="1" applyAlignment="1">
      <x:alignment vertical="center"/>
    </x:xf>
    <x:xf numFmtId="0" fontId="17" fillId="10" borderId="12" xfId="0" applyNumberFormat="1" applyFont="1" applyFill="1" applyBorder="1" applyAlignment="1">
      <x:alignment horizontal="center" vertical="center"/>
    </x:xf>
    <x:xf numFmtId="0" fontId="3" fillId="10" borderId="3" xfId="0" applyNumberFormat="1" applyFont="1" applyFill="1" applyBorder="1"/>
    <x:xf numFmtId="0" fontId="3" fillId="10" borderId="3" xfId="0" applyNumberFormat="1" applyFont="1" applyFill="1" applyBorder="1" applyAlignment="1">
      <x:alignment horizontal="center"/>
    </x:xf>
    <x:xf numFmtId="0" fontId="2" fillId="10" borderId="3" xfId="0" applyNumberFormat="1" applyFont="1" applyFill="1" applyBorder="1" applyAlignment="1">
      <x:alignment horizontal="center"/>
    </x:xf>
    <x:xf numFmtId="0" fontId="17" fillId="10" borderId="3" xfId="0" applyNumberFormat="1" applyFont="1" applyFill="1" applyBorder="1"/>
    <x:xf numFmtId="0" fontId="17" fillId="10" borderId="3" xfId="0" applyNumberFormat="1" applyFont="1" applyFill="1" applyBorder="1" applyAlignment="1">
      <x:alignment horizontal="center"/>
    </x:xf>
    <x:xf numFmtId="0" fontId="17" fillId="10" borderId="3" xfId="0" applyNumberFormat="1" applyFont="1" applyFill="1" applyBorder="1" applyAlignment="1">
      <x:alignment vertical="center"/>
    </x:xf>
    <x:xf numFmtId="0" fontId="17" fillId="10" borderId="3" xfId="0" applyNumberFormat="1" applyFont="1" applyFill="1" applyBorder="1" applyAlignment="1">
      <x:alignment horizontal="center" vertical="center"/>
    </x:xf>
    <x:xf numFmtId="0" fontId="17" fillId="10" borderId="13" xfId="0" applyNumberFormat="1" applyFont="1" applyFill="1" applyBorder="1" applyAlignment="1">
      <x:alignment vertical="center"/>
    </x:xf>
    <x:xf numFmtId="0" fontId="17" fillId="10" borderId="13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 applyAlignment="1">
      <x:alignment vertical="bottom" wrapText="0"/>
    </x:xf>
    <x:xf numFmtId="0" fontId="3" fillId="10" borderId="0" xfId="0" applyNumberFormat="1" applyFont="1" applyFill="1" applyBorder="1" applyAlignment="1">
      <x:alignment horizontal="center"/>
    </x:xf>
    <x:xf numFmtId="0" fontId="17" fillId="10" borderId="0" xfId="0" applyNumberFormat="1" applyFont="1" applyFill="1" applyBorder="1" applyAlignment="1">
      <x:alignment vertical="bottom" wrapText="0"/>
    </x:xf>
    <x:xf numFmtId="0" fontId="17" fillId="10" borderId="0" xfId="0" applyNumberFormat="1" applyFont="1" applyFill="1" applyBorder="1" applyAlignment="1">
      <x:alignment horizontal="center"/>
    </x:xf>
    <x:xf numFmtId="0" fontId="17" fillId="10" borderId="0" xfId="0" applyNumberFormat="1" applyFont="1" applyFill="1" applyBorder="1" applyAlignment="1">
      <x:alignment vertical="center" wrapText="0"/>
    </x:xf>
    <x:xf numFmtId="0" fontId="17" fillId="10" borderId="0" xfId="0" applyNumberFormat="1" applyFont="1" applyFill="1" applyBorder="1" applyAlignment="1">
      <x:alignment horizontal="center" vertical="center"/>
    </x:xf>
    <x:xf numFmtId="0" fontId="17" fillId="10" borderId="14" xfId="0" applyNumberFormat="1" applyFont="1" applyFill="1" applyBorder="1" applyAlignment="1">
      <x:alignment vertical="center" wrapText="0"/>
    </x:xf>
    <x:xf numFmtId="0" fontId="17" fillId="10" borderId="14" xfId="0" applyNumberFormat="1" applyFont="1" applyFill="1" applyBorder="1" applyAlignment="1">
      <x:alignment horizontal="center" vertical="center"/>
    </x:xf>
    <x:xf numFmtId="0" fontId="2" fillId="10" borderId="5" xfId="0" applyNumberFormat="1" applyFont="1" applyFill="1" applyBorder="1"/>
    <x:xf numFmtId="0" fontId="17" fillId="10" borderId="5" xfId="0" applyNumberFormat="1" applyFont="1" applyFill="1" applyBorder="1"/>
    <x:xf numFmtId="0" fontId="17" fillId="10" borderId="5" xfId="0" applyNumberFormat="1" applyFont="1" applyFill="1" applyBorder="1" applyAlignment="1">
      <x:alignment vertical="center"/>
    </x:xf>
    <x:xf numFmtId="0" fontId="17" fillId="10" borderId="14" xfId="0" applyNumberFormat="1" applyFont="1" applyFill="1" applyBorder="1" applyAlignment="1">
      <x:alignment vertical="center"/>
    </x:xf>
    <x:xf numFmtId="0" fontId="6" fillId="8" borderId="1" xfId="0" applyNumberFormat="1" applyFont="1" applyFill="1" applyBorder="1"/>
    <x:xf numFmtId="0" fontId="2" fillId="8" borderId="4" xfId="0" applyNumberFormat="1" applyFont="1" applyFill="1" applyBorder="1" applyAlignment="1">
      <x:alignment horizontal="center"/>
    </x:xf>
    <x:xf numFmtId="0" fontId="16" fillId="8" borderId="4" xfId="0" applyNumberFormat="1" applyFont="1" applyFill="1" applyBorder="1" applyAlignment="1">
      <x:alignment horizontal="center"/>
    </x:xf>
    <x:xf numFmtId="0" fontId="16" fillId="8" borderId="4" xfId="0" applyNumberFormat="1" applyFont="1" applyFill="1" applyBorder="1" applyAlignment="1">
      <x:alignment horizontal="center" vertical="center"/>
    </x:xf>
    <x:xf numFmtId="0" fontId="6" fillId="9" borderId="1" xfId="0" applyNumberFormat="1" applyFont="1" applyFill="1" applyBorder="1"/>
    <x:xf numFmtId="0" fontId="17" fillId="9" borderId="8" xfId="0" applyNumberFormat="1" applyFont="1" applyFill="1" applyBorder="1" applyAlignment="1">
      <x:alignment vertical="center"/>
    </x:xf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8480ce7904f74a06"/><Relationship Type="http://schemas.openxmlformats.org/officeDocument/2006/relationships/theme" Target="/xl/theme/theme1.xml" Id="Rc30ca81eaccb42d8"/><Relationship Type="http://schemas.openxmlformats.org/officeDocument/2006/relationships/sharedStrings" Target="/xl/sharedStrings.xml" Id="Rd7248c039bee45b6"/><Relationship Type="http://schemas.openxmlformats.org/officeDocument/2006/relationships/worksheet" Target="/xl/worksheets/sheet1.xml" Id="R21b68a8201514a63"/><Relationship Type="http://schemas.openxmlformats.org/officeDocument/2006/relationships/worksheet" Target="/xl/worksheets/sheet2.xml" Id="Rfb40c5e9eb774427"/><Relationship Type="http://schemas.openxmlformats.org/officeDocument/2006/relationships/worksheet" Target="/xl/worksheets/sheet3.xml" Id="R0b84e16dc6fb48ce"/></Relationships>
</file>

<file path=xl/theme/theme1.xml><?xml version="1.0" encoding="utf-8"?>
<a:theme xmlns:a="http://schemas.openxmlformats.org/drawingml/2006/main" name="Sheets">
  <a:themeElements>
    <a:clrScheme name="Sheets">
      <a:dk1>
        <a:srgbClr val="090909"/>
      </a:dk1>
      <a:lt1>
        <a:srgbClr val="FFFFFF"/>
      </a:lt1>
      <a:dk2>
        <a:srgbClr val="090909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90909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C8D9B8"/>
  </x:sheetPr>
  <x:sheetFormatPr defaultColWidth="14.430000305175781" defaultRowHeight="15"/>
  <x:cols>
    <x:col min="1" max="1" width="28.860000610351562" customWidth="1"/>
    <x:col min="2" max="12" width="17.43000030517578" customWidth="1"/>
    <x:col min="13" max="13" width="21" customWidth="1"/>
    <x:col min="14" max="25" width="17.43000030517578" customWidth="1"/>
  </x:cols>
  <x:sheetData>
    <x:row r="1" ht="15.75" customHeight="1">
      <x:c r="A1" s="86" t="s">
        <x:v>0</x:v>
      </x:c>
      <x:c r="B1" s="87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6"/>
      <x:c r="R1" s="86"/>
      <x:c r="S1" s="86"/>
      <x:c r="T1" s="86"/>
      <x:c r="U1" s="86"/>
      <x:c r="V1" s="86"/>
      <x:c r="W1" s="86"/>
      <x:c r="X1" s="86"/>
      <x:c r="Y1" s="86"/>
      <x:c r="Z1" s="86"/>
      <x:c r="AA1" s="86"/>
      <x:c r="AB1" s="86"/>
      <x:c r="AC1" s="88"/>
      <x:c r="AD1" s="88"/>
      <x:c r="AE1" s="88"/>
      <x:c r="AF1" s="88"/>
      <x:c r="AG1" s="88"/>
      <x:c r="AH1" s="88"/>
      <x:c r="AI1" s="88"/>
      <x:c r="AJ1" s="89"/>
    </x:row>
    <x:row r="2" ht="15.75" customHeight="1">
      <x:c r="A2" s="96" t="s">
        <x:v>1</x:v>
      </x:c>
      <x:c r="B2" s="97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4"/>
      <x:c r="AA2" s="4"/>
      <x:c r="AB2" s="4"/>
    </x:row>
    <x:row r="3" ht="15.75" customHeight="1">
      <x:c r="B3" s="6"/>
    </x:row>
    <x:row r="4" ht="15.75" customHeight="1">
      <x:c r="A4" s="104" t="s">
        <x:v>2</x:v>
      </x:c>
      <x:c r="B4" s="105" t="s">
        <x:v>3</x:v>
      </x:c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  <x:c r="S4" s="8"/>
      <x:c r="T4" s="8"/>
      <x:c r="U4" s="8"/>
      <x:c r="V4" s="8"/>
      <x:c r="W4" s="8"/>
      <x:c r="X4" s="8"/>
      <x:c r="Y4" s="8"/>
      <x:c r="Z4" s="7"/>
      <x:c r="AA4" s="7"/>
      <x:c r="AB4" s="7"/>
    </x:row>
    <x:row r="5" ht="15.75" customHeight="1">
      <x:c r="A5" s="9" t="s">
        <x:v>4</x:v>
      </x:c>
      <x:c r="B5" s="10">
        <x:v>2000.0</x:v>
      </x:c>
    </x:row>
    <x:row r="6" ht="15.75" customHeight="1">
      <x:c r="B6" s="6"/>
      <x:c r="M6" s="11"/>
      <x:c r="Y6" s="11"/>
    </x:row>
    <x:row r="7" ht="15.75" customHeight="1">
      <x:c r="A7" s="113" t="s">
        <x:v>5</x:v>
      </x:c>
      <x:c r="B7" s="114" t="s">
        <x:v>6</x:v>
      </x:c>
      <x:c r="C7" s="114" t="s">
        <x:v>7</x:v>
      </x:c>
      <x:c r="D7" s="114" t="s">
        <x:v>8</x:v>
      </x:c>
      <x:c r="E7" s="114" t="s">
        <x:v>9</x:v>
      </x:c>
      <x:c r="F7" s="114" t="s">
        <x:v>10</x:v>
      </x:c>
      <x:c r="G7" s="114" t="s">
        <x:v>11</x:v>
      </x:c>
      <x:c r="H7" s="114" t="s">
        <x:v>12</x:v>
      </x:c>
      <x:c r="I7" s="114" t="s">
        <x:v>13</x:v>
      </x:c>
      <x:c r="J7" s="114" t="s">
        <x:v>14</x:v>
      </x:c>
      <x:c r="K7" s="114" t="s">
        <x:v>15</x:v>
      </x:c>
      <x:c r="L7" s="114" t="s">
        <x:v>16</x:v>
      </x:c>
      <x:c r="M7" s="114" t="s">
        <x:v>17</x:v>
      </x:c>
      <x:c r="N7" s="114" t="s">
        <x:v>18</x:v>
      </x:c>
      <x:c r="O7" s="114" t="s">
        <x:v>19</x:v>
      </x:c>
      <x:c r="P7" s="114" t="s">
        <x:v>20</x:v>
      </x:c>
      <x:c r="Q7" s="114" t="s">
        <x:v>21</x:v>
      </x:c>
      <x:c r="R7" s="114" t="s">
        <x:v>22</x:v>
      </x:c>
      <x:c r="S7" s="114" t="s">
        <x:v>23</x:v>
      </x:c>
      <x:c r="T7" s="114" t="s">
        <x:v>24</x:v>
      </x:c>
      <x:c r="U7" s="114" t="s">
        <x:v>25</x:v>
      </x:c>
      <x:c r="V7" s="114" t="s">
        <x:v>26</x:v>
      </x:c>
      <x:c r="W7" s="114" t="s">
        <x:v>27</x:v>
      </x:c>
      <x:c r="X7" s="114" t="s">
        <x:v>28</x:v>
      </x:c>
      <x:c r="Y7" s="114" t="s">
        <x:v>29</x:v>
      </x:c>
      <x:c r="Z7" s="12"/>
      <x:c r="AA7" s="12"/>
      <x:c r="AB7" s="12"/>
    </x:row>
    <x:row r="8" ht="15.75" customHeight="1">
      <x:c r="A8" s="9" t="s">
        <x:v>30</x:v>
      </x:c>
      <x:c r="B8" s="15">
        <x:v>0.0</x:v>
      </x:c>
      <x:c r="C8" s="15">
        <x:v>0.0</x:v>
      </x:c>
      <x:c r="D8" s="15">
        <x:v>0.0</x:v>
      </x:c>
      <x:c r="E8" s="15">
        <x:v>0.0</x:v>
      </x:c>
      <x:c r="F8" s="16">
        <x:v>0.025</x:v>
      </x:c>
      <x:c r="G8" s="16">
        <x:v>0.025</x:v>
      </x:c>
      <x:c r="H8" s="16">
        <x:v>0.025</x:v>
      </x:c>
      <x:c r="I8" s="17">
        <x:v>0.05</x:v>
      </x:c>
      <x:c r="J8" s="17">
        <x:v>0.05</x:v>
      </x:c>
      <x:c r="K8" s="17">
        <x:v>0.05</x:v>
      </x:c>
      <x:c r="L8" s="17">
        <x:v>0.075</x:v>
      </x:c>
      <x:c r="M8" s="17">
        <x:v>0.075</x:v>
      </x:c>
      <x:c r="N8" s="17">
        <x:v>0.1</x:v>
      </x:c>
      <x:c r="O8" s="17">
        <x:v>0.1</x:v>
      </x:c>
      <x:c r="P8" s="18">
        <x:v>0.125</x:v>
      </x:c>
      <x:c r="Q8" s="18">
        <x:v>0.125</x:v>
      </x:c>
      <x:c r="R8" s="18">
        <x:v>0.15</x:v>
      </x:c>
      <x:c r="S8" s="18">
        <x:v>0.15</x:v>
      </x:c>
      <x:c r="T8" s="18">
        <x:v>0.175</x:v>
      </x:c>
      <x:c r="U8" s="18">
        <x:v>0.175</x:v>
      </x:c>
      <x:c r="V8" s="19">
        <x:v>0.2</x:v>
      </x:c>
      <x:c r="W8" s="19">
        <x:v>0.2</x:v>
      </x:c>
      <x:c r="X8" s="19">
        <x:v>0.2</x:v>
      </x:c>
      <x:c r="Y8" s="19">
        <x:v>0.2</x:v>
      </x:c>
    </x:row>
    <x:row r="9" ht="15.75" customHeight="1">
      <x:c r="B9" s="6"/>
    </x:row>
    <x:row r="10" ht="15.75" customHeight="1">
      <x:c r="A10" s="104" t="s">
        <x:v>31</x:v>
      </x:c>
      <x:c r="B10" s="105" t="s">
        <x:v>6</x:v>
      </x:c>
      <x:c r="C10" s="105" t="s">
        <x:v>7</x:v>
      </x:c>
      <x:c r="D10" s="105" t="s">
        <x:v>8</x:v>
      </x:c>
      <x:c r="E10" s="105" t="s">
        <x:v>9</x:v>
      </x:c>
      <x:c r="F10" s="105" t="s">
        <x:v>10</x:v>
      </x:c>
      <x:c r="G10" s="105" t="s">
        <x:v>11</x:v>
      </x:c>
      <x:c r="H10" s="105" t="s">
        <x:v>12</x:v>
      </x:c>
      <x:c r="I10" s="105" t="s">
        <x:v>13</x:v>
      </x:c>
      <x:c r="J10" s="105" t="s">
        <x:v>14</x:v>
      </x:c>
      <x:c r="K10" s="105" t="s">
        <x:v>15</x:v>
      </x:c>
      <x:c r="L10" s="105" t="s">
        <x:v>16</x:v>
      </x:c>
      <x:c r="M10" s="105" t="s">
        <x:v>17</x:v>
      </x:c>
      <x:c r="N10" s="105" t="s">
        <x:v>18</x:v>
      </x:c>
      <x:c r="O10" s="105" t="s">
        <x:v>19</x:v>
      </x:c>
      <x:c r="P10" s="105" t="s">
        <x:v>20</x:v>
      </x:c>
      <x:c r="Q10" s="105" t="s">
        <x:v>21</x:v>
      </x:c>
      <x:c r="R10" s="105" t="s">
        <x:v>22</x:v>
      </x:c>
      <x:c r="S10" s="105" t="s">
        <x:v>23</x:v>
      </x:c>
      <x:c r="T10" s="105" t="s">
        <x:v>24</x:v>
      </x:c>
      <x:c r="U10" s="105" t="s">
        <x:v>25</x:v>
      </x:c>
      <x:c r="V10" s="105" t="s">
        <x:v>26</x:v>
      </x:c>
      <x:c r="W10" s="105" t="s">
        <x:v>27</x:v>
      </x:c>
      <x:c r="X10" s="105" t="s">
        <x:v>28</x:v>
      </x:c>
      <x:c r="Y10" s="105" t="s">
        <x:v>29</x:v>
      </x:c>
      <x:c r="Z10" s="7"/>
      <x:c r="AA10" s="7"/>
      <x:c r="AB10" s="7"/>
    </x:row>
    <x:row r="11" ht="15.75" customHeight="1">
      <x:c r="A11" s="9" t="s">
        <x:v>32</x:v>
      </x:c>
      <x:c r="B11" s="6">
        <x:v>0.0</x:v>
      </x:c>
      <x:c r="C11" s="6">
        <x:v>10.0</x:v>
      </x:c>
      <x:c r="D11" s="6">
        <x:v>10.0</x:v>
      </x:c>
      <x:c r="E11" s="6">
        <x:v>10.0</x:v>
      </x:c>
      <x:c r="F11" s="6">
        <x:v>10.0</x:v>
      </x:c>
      <x:c r="G11" s="6">
        <x:v>10.0</x:v>
      </x:c>
      <x:c r="H11" s="6">
        <x:v>10.0</x:v>
      </x:c>
      <x:c r="I11" s="6">
        <x:v>10.0</x:v>
      </x:c>
      <x:c r="J11" s="6">
        <x:v>10.0</x:v>
      </x:c>
      <x:c r="K11" s="6">
        <x:v>10.0</x:v>
      </x:c>
      <x:c r="L11" s="6">
        <x:v>10.0</x:v>
      </x:c>
      <x:c r="M11" s="6">
        <x:v>10.0</x:v>
      </x:c>
      <x:c r="N11" s="6">
        <x:v>12.0</x:v>
      </x:c>
      <x:c r="O11" s="6">
        <x:v>12.0</x:v>
      </x:c>
      <x:c r="P11" s="6">
        <x:v>12.0</x:v>
      </x:c>
      <x:c r="Q11" s="6">
        <x:v>14.0</x:v>
      </x:c>
      <x:c r="R11" s="6">
        <x:v>14.0</x:v>
      </x:c>
      <x:c r="S11" s="6">
        <x:v>14.0</x:v>
      </x:c>
      <x:c r="T11" s="6">
        <x:v>16.0</x:v>
      </x:c>
      <x:c r="U11" s="6">
        <x:v>16.0</x:v>
      </x:c>
      <x:c r="V11" s="6">
        <x:v>16.0</x:v>
      </x:c>
      <x:c r="W11" s="6">
        <x:v>16.0</x:v>
      </x:c>
      <x:c r="X11" s="6">
        <x:v>16.0</x:v>
      </x:c>
      <x:c r="Y11" s="6">
        <x:v>16.0</x:v>
      </x:c>
    </x:row>
    <x:row r="12" ht="15.75" customHeight="1">
      <x:c r="A12" s="9" t="s">
        <x:v>33</x:v>
      </x:c>
      <x:c r="B12" s="6">
        <x:v>16.0</x:v>
      </x:c>
      <x:c r="C12" s="20" t="n">
        <x:f t="shared" ref="C12:Y12" si="1">C11+B12-ROUNDUP((B12*$B$28),0)</x:f>
        <x:v>25</x:v>
      </x:c>
      <x:c r="D12" s="20">
        <x:f t="shared" si="1"/>
        <x:v>34</x:v>
      </x:c>
      <x:c r="E12" s="20">
        <x:f t="shared" si="1"/>
        <x:v>42</x:v>
      </x:c>
      <x:c r="F12" s="20">
        <x:f t="shared" si="1"/>
        <x:v>50</x:v>
      </x:c>
      <x:c r="G12" s="20">
        <x:f t="shared" si="1"/>
        <x:v>58</x:v>
      </x:c>
      <x:c r="H12" s="20">
        <x:f t="shared" si="1"/>
        <x:v>66</x:v>
      </x:c>
      <x:c r="I12" s="20">
        <x:f t="shared" si="1"/>
        <x:v>74</x:v>
      </x:c>
      <x:c r="J12" s="20">
        <x:f t="shared" si="1"/>
        <x:v>81</x:v>
      </x:c>
      <x:c r="K12" s="20">
        <x:f t="shared" si="1"/>
        <x:v>88</x:v>
      </x:c>
      <x:c r="L12" s="20">
        <x:f t="shared" si="1"/>
        <x:v>95</x:v>
      </x:c>
      <x:c r="M12" s="20">
        <x:f t="shared" si="1"/>
        <x:v>102</x:v>
      </x:c>
      <x:c r="N12" s="20">
        <x:f t="shared" si="1"/>
        <x:v>110</x:v>
      </x:c>
      <x:c r="O12" s="20">
        <x:f t="shared" si="1"/>
        <x:v>118</x:v>
      </x:c>
      <x:c r="P12" s="20">
        <x:f t="shared" si="1"/>
        <x:v>126</x:v>
      </x:c>
      <x:c r="Q12" s="20">
        <x:f t="shared" si="1"/>
        <x:v>136</x:v>
      </x:c>
      <x:c r="R12" s="20">
        <x:f t="shared" si="1"/>
        <x:v>145</x:v>
      </x:c>
      <x:c r="S12" s="20">
        <x:f t="shared" si="1"/>
        <x:v>154</x:v>
      </x:c>
      <x:c r="T12" s="20">
        <x:f t="shared" si="1"/>
        <x:v>165</x:v>
      </x:c>
      <x:c r="U12" s="20">
        <x:f t="shared" si="1"/>
        <x:v>176</x:v>
      </x:c>
      <x:c r="V12" s="20">
        <x:f t="shared" si="1"/>
        <x:v>186</x:v>
      </x:c>
      <x:c r="W12" s="20">
        <x:f t="shared" si="1"/>
        <x:v>196</x:v>
      </x:c>
      <x:c r="X12" s="20">
        <x:f t="shared" si="1"/>
        <x:v>206</x:v>
      </x:c>
      <x:c r="Y12" s="20">
        <x:f t="shared" si="1"/>
        <x:v>215</x:v>
      </x:c>
    </x:row>
    <x:row r="13" ht="15.75" customHeight="1">
      <x:c r="A13" s="9" t="s">
        <x:v>34</x:v>
      </x:c>
      <x:c r="B13" s="10" t="n">
        <x:f t="shared" ref="B13:Y13" si="2">B11*$B$17</x:f>
        <x:v>0</x:v>
      </x:c>
      <x:c r="C13" s="10">
        <x:f t="shared" si="2"/>
        <x:v>15000000</x:v>
      </x:c>
      <x:c r="D13" s="10">
        <x:f t="shared" si="2"/>
        <x:v>15000000</x:v>
      </x:c>
      <x:c r="E13" s="10">
        <x:f t="shared" si="2"/>
        <x:v>15000000</x:v>
      </x:c>
      <x:c r="F13" s="10">
        <x:f t="shared" si="2"/>
        <x:v>15000000</x:v>
      </x:c>
      <x:c r="G13" s="10">
        <x:f t="shared" si="2"/>
        <x:v>15000000</x:v>
      </x:c>
      <x:c r="H13" s="10">
        <x:f t="shared" si="2"/>
        <x:v>15000000</x:v>
      </x:c>
      <x:c r="I13" s="10">
        <x:f t="shared" si="2"/>
        <x:v>15000000</x:v>
      </x:c>
      <x:c r="J13" s="10">
        <x:f t="shared" si="2"/>
        <x:v>15000000</x:v>
      </x:c>
      <x:c r="K13" s="10">
        <x:f t="shared" si="2"/>
        <x:v>15000000</x:v>
      </x:c>
      <x:c r="L13" s="10">
        <x:f t="shared" si="2"/>
        <x:v>15000000</x:v>
      </x:c>
      <x:c r="M13" s="10">
        <x:f t="shared" si="2"/>
        <x:v>15000000</x:v>
      </x:c>
      <x:c r="N13" s="10">
        <x:f t="shared" si="2"/>
        <x:v>18000000</x:v>
      </x:c>
      <x:c r="O13" s="10">
        <x:f t="shared" si="2"/>
        <x:v>18000000</x:v>
      </x:c>
      <x:c r="P13" s="10">
        <x:f t="shared" si="2"/>
        <x:v>18000000</x:v>
      </x:c>
      <x:c r="Q13" s="10">
        <x:f t="shared" si="2"/>
        <x:v>21000000</x:v>
      </x:c>
      <x:c r="R13" s="10">
        <x:f t="shared" si="2"/>
        <x:v>21000000</x:v>
      </x:c>
      <x:c r="S13" s="10">
        <x:f t="shared" si="2"/>
        <x:v>21000000</x:v>
      </x:c>
      <x:c r="T13" s="10">
        <x:f t="shared" si="2"/>
        <x:v>24000000</x:v>
      </x:c>
      <x:c r="U13" s="10">
        <x:f t="shared" si="2"/>
        <x:v>24000000</x:v>
      </x:c>
      <x:c r="V13" s="10">
        <x:f t="shared" si="2"/>
        <x:v>24000000</x:v>
      </x:c>
      <x:c r="W13" s="10">
        <x:f t="shared" si="2"/>
        <x:v>24000000</x:v>
      </x:c>
      <x:c r="X13" s="10">
        <x:f t="shared" si="2"/>
        <x:v>24000000</x:v>
      </x:c>
      <x:c r="Y13" s="10">
        <x:f t="shared" si="2"/>
        <x:v>24000000</x:v>
      </x:c>
    </x:row>
    <x:row r="14" ht="15.75" customHeight="1">
      <x:c r="A14" s="9" t="s">
        <x:v>35</x:v>
      </x:c>
      <x:c r="B14" s="10">
        <x:v>1.0E7</x:v>
      </x:c>
      <x:c r="C14" s="10" t="n">
        <x:f t="shared" ref="C14:Y14" si="3">((C12-$B$12)*$B$17)+$B$14</x:f>
        <x:v>23500000</x:v>
      </x:c>
      <x:c r="D14" s="10">
        <x:f t="shared" si="3"/>
        <x:v>37000000</x:v>
      </x:c>
      <x:c r="E14" s="10">
        <x:f t="shared" si="3"/>
        <x:v>49000000</x:v>
      </x:c>
      <x:c r="F14" s="10">
        <x:f t="shared" si="3"/>
        <x:v>61000000</x:v>
      </x:c>
      <x:c r="G14" s="10">
        <x:f t="shared" si="3"/>
        <x:v>73000000</x:v>
      </x:c>
      <x:c r="H14" s="10">
        <x:f t="shared" si="3"/>
        <x:v>85000000</x:v>
      </x:c>
      <x:c r="I14" s="10">
        <x:f t="shared" si="3"/>
        <x:v>97000000</x:v>
      </x:c>
      <x:c r="J14" s="10">
        <x:f t="shared" si="3"/>
        <x:v>107500000</x:v>
      </x:c>
      <x:c r="K14" s="10">
        <x:f t="shared" si="3"/>
        <x:v>118000000</x:v>
      </x:c>
      <x:c r="L14" s="10">
        <x:f t="shared" si="3"/>
        <x:v>128500000</x:v>
      </x:c>
      <x:c r="M14" s="10">
        <x:f t="shared" si="3"/>
        <x:v>139000000</x:v>
      </x:c>
      <x:c r="N14" s="10">
        <x:f t="shared" si="3"/>
        <x:v>151000000</x:v>
      </x:c>
      <x:c r="O14" s="10">
        <x:f t="shared" si="3"/>
        <x:v>163000000</x:v>
      </x:c>
      <x:c r="P14" s="10">
        <x:f t="shared" si="3"/>
        <x:v>175000000</x:v>
      </x:c>
      <x:c r="Q14" s="10">
        <x:f t="shared" si="3"/>
        <x:v>190000000</x:v>
      </x:c>
      <x:c r="R14" s="10">
        <x:f t="shared" si="3"/>
        <x:v>203500000</x:v>
      </x:c>
      <x:c r="S14" s="10">
        <x:f t="shared" si="3"/>
        <x:v>217000000</x:v>
      </x:c>
      <x:c r="T14" s="10">
        <x:f t="shared" si="3"/>
        <x:v>233500000</x:v>
      </x:c>
      <x:c r="U14" s="10">
        <x:f t="shared" si="3"/>
        <x:v>250000000</x:v>
      </x:c>
      <x:c r="V14" s="10">
        <x:f t="shared" si="3"/>
        <x:v>265000000</x:v>
      </x:c>
      <x:c r="W14" s="10">
        <x:f t="shared" si="3"/>
        <x:v>280000000</x:v>
      </x:c>
      <x:c r="X14" s="10">
        <x:f t="shared" si="3"/>
        <x:v>295000000</x:v>
      </x:c>
      <x:c r="Y14" s="10">
        <x:f t="shared" si="3"/>
        <x:v>308500000</x:v>
      </x:c>
    </x:row>
    <x:row r="15" ht="15.75" customHeight="1">
      <x:c r="B15" s="6"/>
    </x:row>
    <x:row r="16" ht="15.75" customHeight="1">
      <x:c r="A16" s="113" t="s">
        <x:v>36</x:v>
      </x:c>
      <x:c r="B16" s="114" t="s">
        <x:v>3</x:v>
      </x:c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13"/>
      <x:c r="O16" s="13"/>
      <x:c r="P16" s="13"/>
      <x:c r="Q16" s="13"/>
      <x:c r="R16" s="13"/>
      <x:c r="S16" s="13"/>
      <x:c r="T16" s="13"/>
      <x:c r="U16" s="13"/>
      <x:c r="V16" s="13"/>
      <x:c r="W16" s="13"/>
      <x:c r="X16" s="13"/>
      <x:c r="Y16" s="13"/>
      <x:c r="Z16" s="12"/>
      <x:c r="AA16" s="12"/>
      <x:c r="AB16" s="12"/>
    </x:row>
    <x:row r="17" ht="15.75" customHeight="1">
      <x:c r="A17" s="9" t="s">
        <x:v>37</x:v>
      </x:c>
      <x:c r="B17" s="10">
        <x:v>1500000.0</x:v>
      </x:c>
      <x:c r="C17" s="6"/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</x:row>
    <x:row r="18" ht="15.75" customHeight="1">
      <x:c r="A18" s="9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</x:row>
    <x:row r="19" ht="15.75" customHeight="1">
      <x:c r="A19" s="113" t="s">
        <x:v>38</x:v>
      </x:c>
      <x:c r="B19" s="114" t="s">
        <x:v>6</x:v>
      </x:c>
      <x:c r="C19" s="114" t="s">
        <x:v>7</x:v>
      </x:c>
      <x:c r="D19" s="114" t="s">
        <x:v>8</x:v>
      </x:c>
      <x:c r="E19" s="114" t="s">
        <x:v>9</x:v>
      </x:c>
      <x:c r="F19" s="114" t="s">
        <x:v>10</x:v>
      </x:c>
      <x:c r="G19" s="114" t="s">
        <x:v>11</x:v>
      </x:c>
      <x:c r="H19" s="114" t="s">
        <x:v>12</x:v>
      </x:c>
      <x:c r="I19" s="114" t="s">
        <x:v>13</x:v>
      </x:c>
      <x:c r="J19" s="114" t="s">
        <x:v>14</x:v>
      </x:c>
      <x:c r="K19" s="114" t="s">
        <x:v>15</x:v>
      </x:c>
      <x:c r="L19" s="114" t="s">
        <x:v>16</x:v>
      </x:c>
      <x:c r="M19" s="114" t="s">
        <x:v>17</x:v>
      </x:c>
      <x:c r="N19" s="114" t="s">
        <x:v>18</x:v>
      </x:c>
      <x:c r="O19" s="114" t="s">
        <x:v>19</x:v>
      </x:c>
      <x:c r="P19" s="114" t="s">
        <x:v>20</x:v>
      </x:c>
      <x:c r="Q19" s="114" t="s">
        <x:v>21</x:v>
      </x:c>
      <x:c r="R19" s="114" t="s">
        <x:v>22</x:v>
      </x:c>
      <x:c r="S19" s="114" t="s">
        <x:v>23</x:v>
      </x:c>
      <x:c r="T19" s="114" t="s">
        <x:v>24</x:v>
      </x:c>
      <x:c r="U19" s="114" t="s">
        <x:v>25</x:v>
      </x:c>
      <x:c r="V19" s="114" t="s">
        <x:v>26</x:v>
      </x:c>
      <x:c r="W19" s="114" t="s">
        <x:v>27</x:v>
      </x:c>
      <x:c r="X19" s="114" t="s">
        <x:v>28</x:v>
      </x:c>
      <x:c r="Y19" s="114" t="s">
        <x:v>29</x:v>
      </x:c>
      <x:c r="Z19" s="12"/>
      <x:c r="AA19" s="12"/>
      <x:c r="AB19" s="12"/>
    </x:row>
    <x:row r="20" ht="15.75" customHeight="1">
      <x:c r="A20" s="9" t="s">
        <x:v>39</x:v>
      </x:c>
      <x:c r="B20" s="10" t="n">
        <x:f>$B$25</x:f>
        <x:v>15000</x:v>
      </x:c>
      <x:c r="C20" s="10" t="n">
        <x:f t="shared" ref="C20:Y20" si="4">B20+(B20*$B$24)</x:f>
        <x:v>15750</x:v>
      </x:c>
      <x:c r="D20" s="10">
        <x:f t="shared" si="4"/>
        <x:v>16537.5</x:v>
      </x:c>
      <x:c r="E20" s="10">
        <x:f t="shared" si="4"/>
        <x:v>17364.375</x:v>
      </x:c>
      <x:c r="F20" s="10">
        <x:f t="shared" si="4"/>
        <x:v>18232.59375</x:v>
      </x:c>
      <x:c r="G20" s="10">
        <x:f t="shared" si="4"/>
        <x:v>19144.22344</x:v>
      </x:c>
      <x:c r="H20" s="10">
        <x:f t="shared" si="4"/>
        <x:v>20101.43461</x:v>
      </x:c>
      <x:c r="I20" s="10">
        <x:f t="shared" si="4"/>
        <x:v>21106.50634</x:v>
      </x:c>
      <x:c r="J20" s="10">
        <x:f t="shared" si="4"/>
        <x:v>22161.83166</x:v>
      </x:c>
      <x:c r="K20" s="10">
        <x:f t="shared" si="4"/>
        <x:v>23269.92324</x:v>
      </x:c>
      <x:c r="L20" s="10">
        <x:f t="shared" si="4"/>
        <x:v>24433.4194</x:v>
      </x:c>
      <x:c r="M20" s="10">
        <x:f t="shared" si="4"/>
        <x:v>25655.09037</x:v>
      </x:c>
      <x:c r="N20" s="10">
        <x:f t="shared" si="4"/>
        <x:v>26937.84489</x:v>
      </x:c>
      <x:c r="O20" s="10">
        <x:f t="shared" si="4"/>
        <x:v>28284.73713</x:v>
      </x:c>
      <x:c r="P20" s="10">
        <x:f t="shared" si="4"/>
        <x:v>29698.97399</x:v>
      </x:c>
      <x:c r="Q20" s="10">
        <x:f t="shared" si="4"/>
        <x:v>31183.92269</x:v>
      </x:c>
      <x:c r="R20" s="10">
        <x:f t="shared" si="4"/>
        <x:v>32743.11883</x:v>
      </x:c>
      <x:c r="S20" s="10">
        <x:f t="shared" si="4"/>
        <x:v>34380.27477</x:v>
      </x:c>
      <x:c r="T20" s="10">
        <x:f t="shared" si="4"/>
        <x:v>36099.28851</x:v>
      </x:c>
      <x:c r="U20" s="10">
        <x:f t="shared" si="4"/>
        <x:v>37904.25293</x:v>
      </x:c>
      <x:c r="V20" s="10">
        <x:f t="shared" si="4"/>
        <x:v>39799.46558</x:v>
      </x:c>
      <x:c r="W20" s="10">
        <x:f t="shared" si="4"/>
        <x:v>41789.43886</x:v>
      </x:c>
      <x:c r="X20" s="10">
        <x:f t="shared" si="4"/>
        <x:v>43878.9108</x:v>
      </x:c>
      <x:c r="Y20" s="10">
        <x:f t="shared" si="4"/>
        <x:v>46072.85634</x:v>
      </x:c>
    </x:row>
    <x:row r="21" ht="15.75" customHeight="1">
      <x:c r="A21" s="9" t="s">
        <x:v>40</x:v>
      </x:c>
      <x:c r="B21" s="10">
        <x:v>0.0</x:v>
      </x:c>
      <x:c r="C21" s="10">
        <x:v>0.0</x:v>
      </x:c>
      <x:c r="D21" s="10">
        <x:v>0.0</x:v>
      </x:c>
      <x:c r="E21" s="10">
        <x:v>0.0</x:v>
      </x:c>
      <x:c r="F21" s="10" t="n">
        <x:f t="shared" ref="F21:Y21" si="5">F8*F14*$B$26</x:f>
        <x:v>18300</x:v>
      </x:c>
      <x:c r="G21" s="10">
        <x:f t="shared" si="5"/>
        <x:v>21900</x:v>
      </x:c>
      <x:c r="H21" s="10">
        <x:f t="shared" si="5"/>
        <x:v>25500</x:v>
      </x:c>
      <x:c r="I21" s="10">
        <x:f t="shared" si="5"/>
        <x:v>58200</x:v>
      </x:c>
      <x:c r="J21" s="10">
        <x:f t="shared" si="5"/>
        <x:v>64500</x:v>
      </x:c>
      <x:c r="K21" s="10">
        <x:f t="shared" si="5"/>
        <x:v>70800</x:v>
      </x:c>
      <x:c r="L21" s="10">
        <x:f t="shared" si="5"/>
        <x:v>115650</x:v>
      </x:c>
      <x:c r="M21" s="10">
        <x:f t="shared" si="5"/>
        <x:v>125100</x:v>
      </x:c>
      <x:c r="N21" s="10">
        <x:f t="shared" si="5"/>
        <x:v>181200</x:v>
      </x:c>
      <x:c r="O21" s="10">
        <x:f t="shared" si="5"/>
        <x:v>195600</x:v>
      </x:c>
      <x:c r="P21" s="10">
        <x:f t="shared" si="5"/>
        <x:v>262500</x:v>
      </x:c>
      <x:c r="Q21" s="10">
        <x:f t="shared" si="5"/>
        <x:v>285000</x:v>
      </x:c>
      <x:c r="R21" s="10">
        <x:f t="shared" si="5"/>
        <x:v>366300</x:v>
      </x:c>
      <x:c r="S21" s="10">
        <x:f t="shared" si="5"/>
        <x:v>390600</x:v>
      </x:c>
      <x:c r="T21" s="10">
        <x:f t="shared" si="5"/>
        <x:v>490350</x:v>
      </x:c>
      <x:c r="U21" s="10">
        <x:f t="shared" si="5"/>
        <x:v>525000</x:v>
      </x:c>
      <x:c r="V21" s="10">
        <x:f t="shared" si="5"/>
        <x:v>636000</x:v>
      </x:c>
      <x:c r="W21" s="10">
        <x:f t="shared" si="5"/>
        <x:v>672000</x:v>
      </x:c>
      <x:c r="X21" s="10">
        <x:f t="shared" si="5"/>
        <x:v>708000</x:v>
      </x:c>
      <x:c r="Y21" s="10">
        <x:f t="shared" si="5"/>
        <x:v>740400</x:v>
      </x:c>
    </x:row>
    <x:row r="22" ht="15.75" customHeight="1">
      <x:c r="B22" s="6"/>
    </x:row>
    <x:row r="23" ht="15.75" customHeight="1">
      <x:c r="A23" s="104" t="s">
        <x:v>41</x:v>
      </x:c>
      <x:c r="B23" s="105" t="s">
        <x:v>3</x:v>
      </x:c>
      <x:c r="C23" s="105"/>
      <x:c r="D23" s="105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  <x:c r="R23" s="8"/>
      <x:c r="S23" s="8"/>
      <x:c r="T23" s="8"/>
      <x:c r="U23" s="8"/>
      <x:c r="V23" s="8"/>
      <x:c r="W23" s="8"/>
      <x:c r="X23" s="8"/>
      <x:c r="Y23" s="8"/>
      <x:c r="Z23" s="7"/>
      <x:c r="AA23" s="7"/>
      <x:c r="AB23" s="7"/>
    </x:row>
    <x:row r="24" ht="15.75" customHeight="1">
      <x:c r="A24" s="9" t="s">
        <x:v>42</x:v>
      </x:c>
      <x:c r="B24" s="15">
        <x:v>0.05</x:v>
      </x:c>
    </x:row>
    <x:row r="25" ht="15.75" customHeight="1">
      <x:c r="A25" s="9" t="s">
        <x:v>43</x:v>
      </x:c>
      <x:c r="B25" s="10">
        <x:v>15000.0</x:v>
      </x:c>
    </x:row>
    <x:row r="26" ht="15.75" customHeight="1">
      <x:c r="A26" s="9" t="s">
        <x:v>40</x:v>
      </x:c>
      <x:c r="B26" s="16">
        <x:v>0.012</x:v>
      </x:c>
      <x:c r="C26" s="9" t="s">
        <x:v>44</x:v>
      </x:c>
    </x:row>
    <x:row r="27" ht="15.75" customHeight="1">
      <x:c r="A27" s="9" t="s">
        <x:v>45</x:v>
      </x:c>
      <x:c r="B27" s="10">
        <x:v>500.0</x:v>
      </x:c>
    </x:row>
    <x:row r="28" ht="15.75" customHeight="1">
      <x:c r="A28" s="9" t="s">
        <x:v>46</x:v>
      </x:c>
      <x:c r="B28" s="15">
        <x:v>0.03</x:v>
      </x:c>
    </x:row>
    <x:row r="29" ht="15.75" customHeight="1">
      <x:c r="A29" s="9" t="s">
        <x:v>47</x:v>
      </x:c>
      <x:c r="B29" s="15">
        <x:v>0.05</x:v>
      </x:c>
      <x:c r="C29" s="9" t="s">
        <x:v>48</x:v>
      </x:c>
    </x:row>
    <x:row r="30" ht="15.75" customHeight="1">
      <x:c r="A30" s="9" t="s">
        <x:v>49</x:v>
      </x:c>
      <x:c r="B30" s="15">
        <x:v>0.12</x:v>
      </x:c>
    </x:row>
    <x:row r="31" ht="15.75" customHeight="1">
      <x:c r="A31" s="9" t="s">
        <x:v>50</x:v>
      </x:c>
      <x:c r="B31" s="15">
        <x:v>0.09</x:v>
      </x:c>
    </x:row>
    <x:row r="32" ht="15.75" customHeight="1">
      <x:c r="A32" s="9" t="s">
        <x:v>51</x:v>
      </x:c>
      <x:c r="B32" s="15">
        <x:v>0.0</x:v>
      </x:c>
    </x:row>
    <x:row r="33" ht="15.75" customHeight="1">
      <x:c r="A33" s="9" t="s">
        <x:v>52</x:v>
      </x:c>
      <x:c r="B33" s="16" t="n">
        <x:f>5%+9.65%</x:f>
        <x:v>0.14650000000000002</x:v>
      </x:c>
    </x:row>
    <x:row r="34" ht="15.75" customHeight="1">
      <x:c r="A34" s="9" t="s">
        <x:v>53</x:v>
      </x:c>
      <x:c r="B34" s="21">
        <x:v>5100.0</x:v>
      </x:c>
      <x:c r="C34" s="22" t="n">
        <x:f t="shared" ref="C34:Y34" si="6">B34+(($B$34/$B$12)*C11*30%)</x:f>
        <x:v>6056.25</x:v>
      </x:c>
      <x:c r="D34" s="22">
        <x:f t="shared" si="6"/>
        <x:v>7012.5</x:v>
      </x:c>
      <x:c r="E34" s="22">
        <x:f t="shared" si="6"/>
        <x:v>7968.75</x:v>
      </x:c>
      <x:c r="F34" s="22">
        <x:f t="shared" si="6"/>
        <x:v>8925</x:v>
      </x:c>
      <x:c r="G34" s="22">
        <x:f t="shared" si="6"/>
        <x:v>9881.25</x:v>
      </x:c>
      <x:c r="H34" s="22">
        <x:f t="shared" si="6"/>
        <x:v>10837.5</x:v>
      </x:c>
      <x:c r="I34" s="22">
        <x:f t="shared" si="6"/>
        <x:v>11793.75</x:v>
      </x:c>
      <x:c r="J34" s="22">
        <x:f t="shared" si="6"/>
        <x:v>12750</x:v>
      </x:c>
      <x:c r="K34" s="22">
        <x:f t="shared" si="6"/>
        <x:v>13706.25</x:v>
      </x:c>
      <x:c r="L34" s="22">
        <x:f t="shared" si="6"/>
        <x:v>14662.5</x:v>
      </x:c>
      <x:c r="M34" s="22">
        <x:f t="shared" si="6"/>
        <x:v>15618.75</x:v>
      </x:c>
      <x:c r="N34" s="22">
        <x:f t="shared" si="6"/>
        <x:v>16766.25</x:v>
      </x:c>
      <x:c r="O34" s="22">
        <x:f t="shared" si="6"/>
        <x:v>17913.75</x:v>
      </x:c>
      <x:c r="P34" s="22">
        <x:f t="shared" si="6"/>
        <x:v>19061.25</x:v>
      </x:c>
      <x:c r="Q34" s="22">
        <x:f t="shared" si="6"/>
        <x:v>20400</x:v>
      </x:c>
      <x:c r="R34" s="22">
        <x:f t="shared" si="6"/>
        <x:v>21738.75</x:v>
      </x:c>
      <x:c r="S34" s="22">
        <x:f t="shared" si="6"/>
        <x:v>23077.5</x:v>
      </x:c>
      <x:c r="T34" s="22">
        <x:f t="shared" si="6"/>
        <x:v>24607.5</x:v>
      </x:c>
      <x:c r="U34" s="22">
        <x:f t="shared" si="6"/>
        <x:v>26137.5</x:v>
      </x:c>
      <x:c r="V34" s="22">
        <x:f t="shared" si="6"/>
        <x:v>27667.5</x:v>
      </x:c>
      <x:c r="W34" s="22">
        <x:f t="shared" si="6"/>
        <x:v>29197.5</x:v>
      </x:c>
      <x:c r="X34" s="22">
        <x:f t="shared" si="6"/>
        <x:v>30727.5</x:v>
      </x:c>
      <x:c r="Y34" s="22">
        <x:f t="shared" si="6"/>
        <x:v>32257.5</x:v>
      </x:c>
    </x:row>
    <x:row r="35" ht="15.75" customHeight="1">
      <x:c r="A35" s="9" t="s">
        <x:v>54</x:v>
      </x:c>
      <x:c r="B35" s="17">
        <x:v>0.018</x:v>
      </x:c>
      <x:c r="C35" s="22"/>
      <x:c r="Y35" s="22"/>
    </x:row>
    <x:row r="36" ht="15.75" customHeight="1">
      <x:c r="A36" s="23" t="s">
        <x:v>55</x:v>
      </x:c>
      <x:c r="B36" s="24">
        <x:v>3000000.0</x:v>
      </x:c>
    </x:row>
    <x:row r="37" ht="15.75" customHeight="1">
      <x:c r="A37" s="9" t="s">
        <x:v>56</x:v>
      </x:c>
      <x:c r="B37" s="15">
        <x:v>0.34</x:v>
      </x:c>
    </x:row>
    <x:row r="38" ht="15.75" customHeight="1">
      <x:c r="B38" s="6"/>
    </x:row>
    <x:row r="39" ht="15.75" customHeight="1">
      <x:c r="A39" s="104" t="s">
        <x:v>57</x:v>
      </x:c>
      <x:c r="B39" s="105" t="s">
        <x:v>3</x:v>
      </x:c>
      <x:c r="C39" s="105"/>
      <x:c r="D39" s="105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  <x:c r="R39" s="8"/>
      <x:c r="S39" s="8"/>
      <x:c r="T39" s="8"/>
      <x:c r="U39" s="8"/>
      <x:c r="V39" s="8"/>
      <x:c r="W39" s="8"/>
      <x:c r="X39" s="8"/>
      <x:c r="Y39" s="8"/>
      <x:c r="Z39" s="7"/>
      <x:c r="AA39" s="7"/>
      <x:c r="AB39" s="7"/>
    </x:row>
    <x:row r="40" ht="15.75" customHeight="1">
      <x:c r="A40" s="9" t="s">
        <x:v>58</x:v>
      </x:c>
      <x:c r="B40" s="10">
        <x:v>8000.0</x:v>
      </x:c>
    </x:row>
    <x:row r="41" ht="15.75" customHeight="1">
      <x:c r="A41" s="9" t="s">
        <x:v>59</x:v>
      </x:c>
      <x:c r="B41" s="10">
        <x:v>8000.0</x:v>
      </x:c>
    </x:row>
    <x:row r="42" ht="15.75" customHeight="1">
      <x:c r="A42" s="9" t="s">
        <x:v>60</x:v>
      </x:c>
      <x:c r="B42" s="10">
        <x:v>10000.0</x:v>
      </x:c>
    </x:row>
    <x:row r="43" ht="15.75" customHeight="1">
      <x:c r="A43" s="9" t="s">
        <x:v>61</x:v>
      </x:c>
      <x:c r="B43" s="10">
        <x:v>100.0</x:v>
      </x:c>
      <x:c r="C43" s="9" t="s">
        <x:v>62</x:v>
      </x:c>
    </x:row>
    <x:row r="44" ht="15.75" customHeight="1">
      <x:c r="A44" s="121"/>
      <x:c r="B44" s="122"/>
      <x:c r="C44" s="121"/>
      <x:c r="D44" s="121"/>
    </x:row>
    <x:row r="45" ht="15.75" customHeight="1">
      <x:c r="A45" s="7" t="s">
        <x:v>63</x:v>
      </x:c>
      <x:c r="B45" s="8" t="s">
        <x:v>3</x:v>
      </x:c>
      <x:c r="C45" s="8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  <x:c r="X45" s="7"/>
      <x:c r="Y45" s="7"/>
      <x:c r="Z45" s="7"/>
      <x:c r="AA45" s="7"/>
      <x:c r="AB45" s="7"/>
    </x:row>
    <x:row r="46" ht="15.75" customHeight="1">
      <x:c r="A46" s="25" t="s">
        <x:v>64</x:v>
      </x:c>
      <x:c r="B46" s="26" t="s">
        <x:v>3</x:v>
      </x:c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  <x:c r="O46" s="25"/>
      <x:c r="P46" s="25"/>
      <x:c r="Q46" s="25"/>
      <x:c r="R46" s="25"/>
      <x:c r="S46" s="25"/>
      <x:c r="T46" s="25"/>
      <x:c r="U46" s="25"/>
      <x:c r="V46" s="25"/>
      <x:c r="W46" s="25"/>
      <x:c r="X46" s="25"/>
      <x:c r="Y46" s="25"/>
      <x:c r="Z46" s="25"/>
      <x:c r="AA46" s="25"/>
      <x:c r="AB46" s="25"/>
    </x:row>
    <x:row r="47" ht="15.75" customHeight="1">
      <x:c r="A47" s="27" t="s">
        <x:v>65</x:v>
      </x:c>
      <x:c r="B47" s="28">
        <x:v>0.08</x:v>
      </x:c>
      <x:c r="C47" s="27"/>
      <x:c r="D47" s="27"/>
      <x:c r="E47" s="27"/>
      <x:c r="F47" s="27"/>
      <x:c r="G47" s="27"/>
      <x:c r="H47" s="27"/>
      <x:c r="I47" s="27"/>
      <x:c r="J47" s="27"/>
      <x:c r="K47" s="27"/>
      <x:c r="L47" s="27"/>
      <x:c r="M47" s="27"/>
      <x:c r="N47" s="27"/>
      <x:c r="O47" s="27"/>
      <x:c r="P47" s="27"/>
      <x:c r="Q47" s="27"/>
      <x:c r="R47" s="27"/>
      <x:c r="S47" s="27"/>
      <x:c r="T47" s="27"/>
      <x:c r="U47" s="27"/>
      <x:c r="V47" s="27"/>
      <x:c r="W47" s="27"/>
      <x:c r="X47" s="27"/>
      <x:c r="Y47" s="27"/>
      <x:c r="Z47" s="27"/>
      <x:c r="AA47" s="27"/>
      <x:c r="AB47" s="27"/>
    </x:row>
    <x:row r="48" ht="15.75" customHeight="1">
      <x:c r="A48" s="27" t="s">
        <x:v>66</x:v>
      </x:c>
      <x:c r="B48" s="28">
        <x:v>0.2</x:v>
      </x:c>
      <x:c r="C48" s="27" t="s">
        <x:v>67</x:v>
      </x:c>
      <x:c r="D48" s="27"/>
      <x:c r="E48" s="27"/>
      <x:c r="F48" s="27"/>
      <x:c r="G48" s="27"/>
      <x:c r="H48" s="27"/>
      <x:c r="I48" s="27"/>
      <x:c r="J48" s="27"/>
      <x:c r="K48" s="27"/>
      <x:c r="L48" s="27"/>
      <x:c r="M48" s="27"/>
      <x:c r="N48" s="27"/>
      <x:c r="O48" s="27"/>
      <x:c r="P48" s="27"/>
      <x:c r="Q48" s="27"/>
      <x:c r="R48" s="27"/>
      <x:c r="S48" s="27"/>
      <x:c r="T48" s="27"/>
      <x:c r="U48" s="27"/>
      <x:c r="V48" s="27"/>
      <x:c r="W48" s="27"/>
      <x:c r="X48" s="27"/>
      <x:c r="Y48" s="27"/>
      <x:c r="Z48" s="27"/>
      <x:c r="AA48" s="27"/>
      <x:c r="AB48" s="27"/>
    </x:row>
    <x:row r="49" ht="15.75" customHeight="1">
      <x:c r="A49" s="27" t="s">
        <x:v>68</x:v>
      </x:c>
      <x:c r="B49" s="29">
        <x:v>0.1111</x:v>
      </x:c>
      <x:c r="C49" s="27" t="s">
        <x:v>69</x:v>
      </x:c>
      <x:c r="D49" s="27"/>
      <x:c r="E49" s="27"/>
      <x:c r="F49" s="27"/>
      <x:c r="G49" s="27"/>
      <x:c r="H49" s="27"/>
      <x:c r="I49" s="27"/>
      <x:c r="J49" s="27"/>
      <x:c r="K49" s="27"/>
      <x:c r="L49" s="27"/>
      <x:c r="M49" s="27"/>
      <x:c r="N49" s="27"/>
      <x:c r="O49" s="27"/>
      <x:c r="P49" s="27"/>
      <x:c r="Q49" s="27"/>
      <x:c r="R49" s="27"/>
      <x:c r="S49" s="27"/>
      <x:c r="T49" s="27"/>
      <x:c r="U49" s="27"/>
      <x:c r="V49" s="27"/>
      <x:c r="W49" s="27"/>
      <x:c r="X49" s="27"/>
      <x:c r="Y49" s="27"/>
      <x:c r="Z49" s="27"/>
      <x:c r="AA49" s="27"/>
      <x:c r="AB49" s="27"/>
    </x:row>
    <x:row r="50" ht="15.75" customHeight="1">
      <x:c r="A50" s="27" t="s">
        <x:v>70</x:v>
      </x:c>
      <x:c r="B50" s="29">
        <x:v>0.0833</x:v>
      </x:c>
      <x:c r="C50" s="27"/>
      <x:c r="D50" s="27"/>
      <x:c r="E50" s="27"/>
      <x:c r="F50" s="27"/>
      <x:c r="G50" s="27"/>
      <x:c r="H50" s="27"/>
      <x:c r="I50" s="27"/>
      <x:c r="J50" s="27"/>
      <x:c r="K50" s="27"/>
      <x:c r="L50" s="27"/>
      <x:c r="M50" s="27"/>
      <x:c r="N50" s="27"/>
      <x:c r="O50" s="27"/>
      <x:c r="P50" s="27"/>
      <x:c r="Q50" s="27"/>
      <x:c r="R50" s="27"/>
      <x:c r="S50" s="27"/>
      <x:c r="T50" s="27"/>
      <x:c r="U50" s="27"/>
      <x:c r="V50" s="27"/>
      <x:c r="W50" s="27"/>
      <x:c r="X50" s="27"/>
      <x:c r="Y50" s="27"/>
      <x:c r="Z50" s="27"/>
      <x:c r="AA50" s="27"/>
      <x:c r="AB50" s="27"/>
    </x:row>
    <x:row r="51" ht="15.75" customHeight="1">
      <x:c r="A51" s="27" t="s">
        <x:v>71</x:v>
      </x:c>
      <x:c r="B51" s="29">
        <x:v>0.13</x:v>
      </x:c>
      <x:c r="C51" s="27" t="s">
        <x:v>72</x:v>
      </x:c>
      <x:c r="D51" s="27"/>
      <x:c r="E51" s="27"/>
      <x:c r="F51" s="27"/>
      <x:c r="G51" s="27"/>
      <x:c r="H51" s="27"/>
      <x:c r="I51" s="27"/>
      <x:c r="J51" s="27"/>
      <x:c r="K51" s="27"/>
      <x:c r="L51" s="27"/>
      <x:c r="M51" s="27"/>
      <x:c r="N51" s="27"/>
      <x:c r="O51" s="27"/>
      <x:c r="P51" s="27"/>
      <x:c r="Q51" s="27"/>
      <x:c r="R51" s="27"/>
      <x:c r="S51" s="27"/>
      <x:c r="T51" s="27"/>
      <x:c r="U51" s="27"/>
      <x:c r="V51" s="27"/>
      <x:c r="W51" s="27"/>
      <x:c r="X51" s="27"/>
      <x:c r="Y51" s="27"/>
      <x:c r="Z51" s="27"/>
      <x:c r="AA51" s="27"/>
      <x:c r="AB51" s="27"/>
    </x:row>
    <x:row r="52" ht="15.75" customHeight="1">
      <x:c r="A52" s="126"/>
      <x:c r="B52" s="126"/>
      <x:c r="C52" s="126"/>
      <x:c r="D52" s="126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  <x:c r="O52" s="25"/>
      <x:c r="P52" s="25"/>
      <x:c r="Q52" s="25"/>
      <x:c r="R52" s="25"/>
      <x:c r="S52" s="25"/>
      <x:c r="T52" s="25"/>
      <x:c r="U52" s="25"/>
      <x:c r="V52" s="25"/>
      <x:c r="W52" s="25"/>
      <x:c r="X52" s="25"/>
      <x:c r="Y52" s="25"/>
      <x:c r="Z52" s="25"/>
      <x:c r="AA52" s="25"/>
      <x:c r="AB52" s="25"/>
    </x:row>
    <x:row r="53" ht="15.75" customHeight="1">
      <x:c r="A53" s="25" t="s">
        <x:v>73</x:v>
      </x:c>
      <x:c r="B53" s="26" t="s">
        <x:v>3</x:v>
      </x:c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  <x:c r="O53" s="25"/>
      <x:c r="P53" s="25"/>
      <x:c r="Q53" s="25"/>
      <x:c r="R53" s="25"/>
      <x:c r="S53" s="25"/>
      <x:c r="T53" s="25"/>
      <x:c r="U53" s="25"/>
      <x:c r="V53" s="25"/>
      <x:c r="W53" s="25"/>
      <x:c r="X53" s="25"/>
      <x:c r="Y53" s="25"/>
      <x:c r="Z53" s="25"/>
      <x:c r="AA53" s="25"/>
      <x:c r="AB53" s="25"/>
    </x:row>
    <x:row r="54" ht="15.75" customHeight="1">
      <x:c r="A54" s="27" t="s">
        <x:v>74</x:v>
      </x:c>
      <x:c r="B54" s="30">
        <x:v>22.0</x:v>
      </x:c>
      <x:c r="C54" s="27"/>
      <x:c r="D54" s="27"/>
      <x:c r="E54" s="27"/>
      <x:c r="F54" s="27"/>
      <x:c r="G54" s="27"/>
      <x:c r="H54" s="27"/>
      <x:c r="I54" s="27"/>
      <x:c r="J54" s="27"/>
      <x:c r="K54" s="27"/>
      <x:c r="L54" s="27"/>
      <x:c r="M54" s="27"/>
      <x:c r="N54" s="27"/>
      <x:c r="O54" s="27"/>
      <x:c r="P54" s="27"/>
      <x:c r="Q54" s="27"/>
      <x:c r="R54" s="27"/>
      <x:c r="S54" s="27"/>
      <x:c r="T54" s="27"/>
      <x:c r="U54" s="27"/>
      <x:c r="V54" s="27"/>
      <x:c r="W54" s="27"/>
      <x:c r="X54" s="27"/>
      <x:c r="Y54" s="27"/>
      <x:c r="Z54" s="27"/>
      <x:c r="AA54" s="27"/>
      <x:c r="AB54" s="27"/>
    </x:row>
    <x:row r="55" ht="15.75" customHeight="1">
      <x:c r="A55" s="27" t="s">
        <x:v>75</x:v>
      </x:c>
      <x:c r="B55" s="31" t="n">
        <x:f>B54*B56</x:f>
        <x:v>132</x:v>
      </x:c>
      <x:c r="C55" s="27" t="s">
        <x:v>76</x:v>
      </x:c>
      <x:c r="D55" s="27"/>
      <x:c r="E55" s="27"/>
      <x:c r="F55" s="27"/>
      <x:c r="G55" s="27"/>
      <x:c r="H55" s="27"/>
      <x:c r="I55" s="27"/>
      <x:c r="J55" s="27"/>
      <x:c r="K55" s="27"/>
      <x:c r="L55" s="27"/>
      <x:c r="M55" s="27"/>
      <x:c r="N55" s="27"/>
      <x:c r="O55" s="27"/>
      <x:c r="P55" s="27"/>
      <x:c r="Q55" s="27"/>
      <x:c r="R55" s="27"/>
      <x:c r="S55" s="27"/>
      <x:c r="T55" s="27"/>
      <x:c r="U55" s="27"/>
      <x:c r="V55" s="27"/>
      <x:c r="W55" s="27"/>
      <x:c r="X55" s="27"/>
      <x:c r="Y55" s="27"/>
      <x:c r="Z55" s="27"/>
      <x:c r="AA55" s="27"/>
      <x:c r="AB55" s="27"/>
    </x:row>
    <x:row r="56" ht="15.75" customHeight="1">
      <x:c r="A56" s="27" t="s">
        <x:v>77</x:v>
      </x:c>
      <x:c r="B56" s="31">
        <x:v>6.0</x:v>
      </x:c>
      <x:c r="C56" s="27"/>
      <x:c r="D56" s="27"/>
      <x:c r="E56" s="27"/>
      <x:c r="F56" s="27"/>
      <x:c r="G56" s="27"/>
      <x:c r="H56" s="27"/>
      <x:c r="I56" s="27"/>
      <x:c r="J56" s="27"/>
      <x:c r="K56" s="27"/>
      <x:c r="L56" s="27"/>
      <x:c r="M56" s="27"/>
      <x:c r="N56" s="27"/>
      <x:c r="O56" s="27"/>
      <x:c r="P56" s="27"/>
      <x:c r="Q56" s="27"/>
      <x:c r="R56" s="27"/>
      <x:c r="S56" s="27"/>
      <x:c r="T56" s="27"/>
      <x:c r="U56" s="27"/>
      <x:c r="V56" s="27"/>
      <x:c r="W56" s="27"/>
      <x:c r="X56" s="27"/>
      <x:c r="Y56" s="27"/>
      <x:c r="Z56" s="27"/>
      <x:c r="AA56" s="27"/>
      <x:c r="AB56" s="27"/>
    </x:row>
    <x:row r="57" ht="15.75" customHeight="1">
      <x:c r="A57" s="27" t="s">
        <x:v>78</x:v>
      </x:c>
      <x:c r="B57" s="31" t="n">
        <x:f>B54*B58</x:f>
        <x:v>440</x:v>
      </x:c>
      <x:c r="C57" s="27" t="s">
        <x:v>76</x:v>
      </x:c>
      <x:c r="D57" s="27"/>
      <x:c r="E57" s="27"/>
      <x:c r="F57" s="27"/>
      <x:c r="G57" s="27"/>
      <x:c r="H57" s="27"/>
      <x:c r="I57" s="27"/>
      <x:c r="J57" s="27"/>
      <x:c r="K57" s="27"/>
      <x:c r="L57" s="27"/>
      <x:c r="M57" s="27"/>
      <x:c r="N57" s="27"/>
      <x:c r="O57" s="27"/>
      <x:c r="P57" s="27"/>
      <x:c r="Q57" s="27"/>
      <x:c r="R57" s="27"/>
      <x:c r="S57" s="27"/>
      <x:c r="T57" s="27"/>
      <x:c r="U57" s="27"/>
      <x:c r="V57" s="27"/>
      <x:c r="W57" s="27"/>
      <x:c r="X57" s="27"/>
      <x:c r="Y57" s="27"/>
      <x:c r="Z57" s="27"/>
      <x:c r="AA57" s="27"/>
      <x:c r="AB57" s="27"/>
    </x:row>
    <x:row r="58" ht="15.75" customHeight="1">
      <x:c r="A58" s="27" t="s">
        <x:v>79</x:v>
      </x:c>
      <x:c r="B58" s="31">
        <x:v>20.0</x:v>
      </x:c>
      <x:c r="C58" s="27"/>
      <x:c r="D58" s="27"/>
      <x:c r="E58" s="27"/>
      <x:c r="F58" s="27"/>
      <x:c r="G58" s="27"/>
      <x:c r="H58" s="27"/>
      <x:c r="I58" s="27"/>
      <x:c r="J58" s="27"/>
      <x:c r="K58" s="27"/>
      <x:c r="L58" s="27"/>
      <x:c r="M58" s="27"/>
      <x:c r="N58" s="27"/>
      <x:c r="O58" s="27"/>
      <x:c r="P58" s="27"/>
      <x:c r="Q58" s="27"/>
      <x:c r="R58" s="27"/>
      <x:c r="S58" s="27"/>
      <x:c r="T58" s="27"/>
      <x:c r="U58" s="27"/>
      <x:c r="V58" s="27"/>
      <x:c r="W58" s="27"/>
      <x:c r="X58" s="27"/>
      <x:c r="Y58" s="27"/>
      <x:c r="Z58" s="27"/>
      <x:c r="AA58" s="27"/>
      <x:c r="AB58" s="27"/>
    </x:row>
    <x:row r="59" ht="15.75" customHeight="1">
      <x:c r="A59" s="27" t="s">
        <x:v>80</x:v>
      </x:c>
      <x:c r="B59" s="31">
        <x:v>30.0</x:v>
      </x:c>
      <x:c r="C59" s="27" t="s">
        <x:v>76</x:v>
      </x:c>
      <x:c r="D59" s="27"/>
      <x:c r="E59" s="27"/>
      <x:c r="F59" s="27"/>
      <x:c r="G59" s="27"/>
      <x:c r="H59" s="27"/>
      <x:c r="I59" s="27"/>
      <x:c r="J59" s="27"/>
      <x:c r="K59" s="27"/>
      <x:c r="L59" s="27"/>
      <x:c r="M59" s="27"/>
      <x:c r="N59" s="27"/>
      <x:c r="O59" s="27"/>
      <x:c r="P59" s="27"/>
      <x:c r="Q59" s="27"/>
      <x:c r="R59" s="27"/>
      <x:c r="S59" s="27"/>
      <x:c r="T59" s="27"/>
      <x:c r="U59" s="27"/>
      <x:c r="V59" s="27"/>
      <x:c r="W59" s="27"/>
      <x:c r="X59" s="27"/>
      <x:c r="Y59" s="27"/>
      <x:c r="Z59" s="27"/>
      <x:c r="AA59" s="27"/>
      <x:c r="AB59" s="27"/>
    </x:row>
    <x:row r="60" ht="15.75" customHeight="1">
      <x:c r="B60" s="6"/>
    </x:row>
    <x:row r="61" ht="15.75" customHeight="1">
      <x:c r="A61" s="7" t="s">
        <x:v>81</x:v>
      </x:c>
      <x:c r="B61" s="8" t="s">
        <x:v>3</x:v>
      </x:c>
      <x:c r="C61" s="8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  <x:c r="X61" s="7"/>
      <x:c r="Y61" s="7"/>
      <x:c r="Z61" s="7"/>
      <x:c r="AA61" s="7"/>
      <x:c r="AB61" s="7"/>
    </x:row>
    <x:row r="62" ht="15.75" customHeight="1">
      <x:c r="A62" s="27" t="s">
        <x:v>82</x:v>
      </x:c>
      <x:c r="B62" s="31">
        <x:v>37800.0</x:v>
      </x:c>
      <x:c r="C62" s="27" t="s">
        <x:v>83</x:v>
      </x:c>
      <x:c r="D62" s="27"/>
      <x:c r="E62" s="27"/>
      <x:c r="F62" s="27"/>
      <x:c r="G62" s="27"/>
      <x:c r="H62" s="27"/>
      <x:c r="I62" s="27"/>
      <x:c r="J62" s="27"/>
      <x:c r="K62" s="27"/>
      <x:c r="L62" s="27"/>
      <x:c r="M62" s="27"/>
      <x:c r="N62" s="27"/>
      <x:c r="O62" s="27"/>
      <x:c r="P62" s="27"/>
      <x:c r="Q62" s="27"/>
      <x:c r="R62" s="27"/>
      <x:c r="S62" s="27"/>
      <x:c r="T62" s="27"/>
      <x:c r="U62" s="27"/>
      <x:c r="V62" s="27"/>
      <x:c r="W62" s="27"/>
      <x:c r="X62" s="27"/>
      <x:c r="Y62" s="27"/>
      <x:c r="Z62" s="27"/>
      <x:c r="AA62" s="27"/>
      <x:c r="AB62" s="27"/>
    </x:row>
    <x:row r="63" ht="15.75" customHeight="1">
      <x:c r="A63" s="27" t="s">
        <x:v>84</x:v>
      </x:c>
      <x:c r="B63" s="31" t="n">
        <x:f>2200/36</x:f>
        <x:v>61.111111111111114</x:v>
      </x:c>
      <x:c r="C63" s="27" t="s">
        <x:v>85</x:v>
      </x:c>
      <x:c r="D63" s="27"/>
      <x:c r="E63" s="27"/>
      <x:c r="F63" s="27"/>
      <x:c r="G63" s="27"/>
      <x:c r="H63" s="27"/>
      <x:c r="I63" s="27"/>
      <x:c r="J63" s="27"/>
      <x:c r="K63" s="27"/>
      <x:c r="L63" s="27"/>
      <x:c r="M63" s="27"/>
      <x:c r="N63" s="27"/>
      <x:c r="O63" s="27"/>
      <x:c r="P63" s="27"/>
      <x:c r="Q63" s="27"/>
      <x:c r="R63" s="27"/>
      <x:c r="S63" s="27"/>
      <x:c r="T63" s="27"/>
      <x:c r="U63" s="27"/>
      <x:c r="V63" s="27"/>
      <x:c r="W63" s="27"/>
      <x:c r="X63" s="27"/>
      <x:c r="Y63" s="27"/>
      <x:c r="Z63" s="27"/>
      <x:c r="AA63" s="27"/>
      <x:c r="AB63" s="27"/>
    </x:row>
    <x:row r="64" ht="15.75" customHeight="1">
      <x:c r="A64" s="27" t="s">
        <x:v>86</x:v>
      </x:c>
      <x:c r="B64" s="31">
        <x:v>175.0</x:v>
      </x:c>
      <x:c r="C64" s="27" t="s">
        <x:v>87</x:v>
      </x:c>
      <x:c r="D64" s="27"/>
      <x:c r="E64" s="27"/>
      <x:c r="F64" s="27"/>
      <x:c r="G64" s="27"/>
      <x:c r="H64" s="27"/>
      <x:c r="I64" s="27"/>
      <x:c r="J64" s="27"/>
      <x:c r="K64" s="27"/>
      <x:c r="L64" s="27"/>
      <x:c r="M64" s="27"/>
      <x:c r="N64" s="27"/>
      <x:c r="O64" s="27"/>
      <x:c r="P64" s="27"/>
      <x:c r="Q64" s="27"/>
      <x:c r="R64" s="27"/>
      <x:c r="S64" s="27"/>
      <x:c r="T64" s="27"/>
      <x:c r="U64" s="27"/>
      <x:c r="V64" s="27"/>
      <x:c r="W64" s="27"/>
      <x:c r="X64" s="27"/>
      <x:c r="Y64" s="27"/>
      <x:c r="Z64" s="27"/>
      <x:c r="AA64" s="27"/>
      <x:c r="AB64" s="27"/>
    </x:row>
    <x:row r="65" ht="15.75" customHeight="1">
      <x:c r="B65" s="6"/>
    </x:row>
    <x:row r="66" ht="15.75" customHeight="1">
      <x:c r="A66" s="7" t="s">
        <x:v>88</x:v>
      </x:c>
      <x:c r="B66" s="8" t="s">
        <x:v>3</x:v>
      </x:c>
      <x:c r="C66" s="8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  <x:c r="X66" s="7"/>
      <x:c r="Y66" s="7"/>
      <x:c r="Z66" s="7"/>
      <x:c r="AA66" s="7"/>
      <x:c r="AB66" s="7"/>
    </x:row>
    <x:row r="67" ht="15.75" customHeight="1">
      <x:c r="A67" s="9" t="s">
        <x:v>89</x:v>
      </x:c>
      <x:c r="B67" s="6">
        <x:v>1.0</x:v>
      </x:c>
    </x:row>
    <x:row r="68" ht="15.75" customHeight="1">
      <x:c r="A68" s="9" t="s">
        <x:v>90</x:v>
      </x:c>
      <x:c r="B68" s="10">
        <x:v>1200.0</x:v>
      </x:c>
    </x:row>
    <x:row r="69" ht="15.75" customHeight="1">
      <x:c r="B69" s="6"/>
    </x:row>
    <x:row r="70" ht="15.75" customHeight="1">
      <x:c r="A70" s="7" t="s">
        <x:v>91</x:v>
      </x:c>
      <x:c r="B70" s="8" t="s">
        <x:v>3</x:v>
      </x:c>
      <x:c r="C70" s="8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  <x:c r="X70" s="7"/>
      <x:c r="Y70" s="7"/>
      <x:c r="Z70" s="7"/>
      <x:c r="AA70" s="7"/>
      <x:c r="AB70" s="7"/>
    </x:row>
    <x:row r="71" ht="15.75" customHeight="1">
      <x:c r="A71" s="9" t="s">
        <x:v>92</x:v>
      </x:c>
      <x:c r="B71" s="10">
        <x:v>75.0</x:v>
      </x:c>
      <x:c r="C71" s="9" t="s">
        <x:v>93</x:v>
      </x:c>
    </x:row>
    <x:row r="72" ht="15.75" customHeight="1">
      <x:c r="A72" s="9" t="s">
        <x:v>94</x:v>
      </x:c>
      <x:c r="B72" s="10">
        <x:v>20.0</x:v>
      </x:c>
      <x:c r="C72" s="9" t="s">
        <x:v>62</x:v>
      </x:c>
    </x:row>
    <x:row r="73" ht="15.75" customHeight="1">
      <x:c r="A73" s="32" t="s">
        <x:v>95</x:v>
      </x:c>
      <x:c r="B73" s="33">
        <x:v>250.0</x:v>
      </x:c>
      <x:c r="C73" s="32" t="s">
        <x:v>96</x:v>
      </x:c>
    </x:row>
    <x:row r="74" ht="15.75" customHeight="1">
      <x:c r="A74" s="32" t="s">
        <x:v>97</x:v>
      </x:c>
      <x:c r="B74" s="33">
        <x:v>50.0</x:v>
      </x:c>
      <x:c r="C74" s="32" t="s">
        <x:v>98</x:v>
      </x:c>
    </x:row>
    <x:row r="75" ht="15.75" customHeight="1">
      <x:c r="B75" s="6"/>
    </x:row>
    <x:row r="76" ht="15.75" customHeight="1">
      <x:c r="B76" s="6"/>
    </x:row>
    <x:row r="77" ht="15.75" customHeight="1">
      <x:c r="B77" s="6"/>
    </x:row>
    <x:row r="78" ht="15.75" customHeight="1">
      <x:c r="B78" s="6"/>
    </x:row>
    <x:row r="79" ht="15.75" customHeight="1">
      <x:c r="B79" s="6"/>
    </x:row>
    <x:row r="80" ht="15.75" customHeight="1">
      <x:c r="B80" s="6"/>
    </x:row>
    <x:row r="81" ht="15.75" customHeight="1">
      <x:c r="B81" s="6"/>
    </x:row>
    <x:row r="82" ht="15.75" customHeight="1">
      <x:c r="B82" s="6"/>
    </x:row>
    <x:row r="83" ht="15.75" customHeight="1">
      <x:c r="B83" s="6"/>
    </x:row>
    <x:row r="84" ht="15.75" customHeight="1">
      <x:c r="B84" s="6"/>
    </x:row>
    <x:row r="85" ht="15.75" customHeight="1">
      <x:c r="B85" s="6"/>
    </x:row>
    <x:row r="86" ht="15.75" customHeight="1">
      <x:c r="B86" s="6"/>
    </x:row>
    <x:row r="87" ht="15.75" customHeight="1">
      <x:c r="B87" s="6"/>
    </x:row>
    <x:row r="88" ht="15.75" customHeight="1">
      <x:c r="B88" s="6"/>
    </x:row>
    <x:row r="89" ht="15.75" customHeight="1">
      <x:c r="B89" s="6"/>
    </x:row>
    <x:row r="90" ht="15.75" customHeight="1">
      <x:c r="B90" s="6"/>
    </x:row>
    <x:row r="91" ht="15.75" customHeight="1">
      <x:c r="B91" s="6"/>
    </x:row>
    <x:row r="92" ht="15.75" customHeight="1">
      <x:c r="B92" s="6"/>
    </x:row>
    <x:row r="93" ht="15.75" customHeight="1">
      <x:c r="B93" s="6"/>
    </x:row>
    <x:row r="94" ht="15.75" customHeight="1">
      <x:c r="B94" s="6"/>
    </x:row>
    <x:row r="95" ht="15.75" customHeight="1">
      <x:c r="B95" s="6"/>
    </x:row>
    <x:row r="96" ht="15.75" customHeight="1">
      <x:c r="B96" s="6"/>
    </x:row>
    <x:row r="97" ht="15.75" customHeight="1">
      <x:c r="B97" s="6"/>
    </x:row>
    <x:row r="98" ht="15.75" customHeight="1">
      <x:c r="B98" s="6"/>
    </x:row>
    <x:row r="99" ht="15.75" customHeight="1">
      <x:c r="B99" s="6"/>
    </x:row>
    <x:row r="100" ht="15.75" customHeight="1">
      <x:c r="B100" s="6"/>
    </x:row>
    <x:row r="101" ht="15.75" customHeight="1">
      <x:c r="B101" s="6"/>
    </x:row>
    <x:row r="102" ht="15.75" customHeight="1">
      <x:c r="B102" s="6"/>
    </x:row>
    <x:row r="103" ht="15.75" customHeight="1">
      <x:c r="B103" s="6"/>
    </x:row>
    <x:row r="104" ht="15.75" customHeight="1">
      <x:c r="B104" s="6"/>
    </x:row>
    <x:row r="105" ht="15.75" customHeight="1">
      <x:c r="B105" s="6"/>
    </x:row>
    <x:row r="106" ht="15.75" customHeight="1">
      <x:c r="B106" s="6"/>
    </x:row>
    <x:row r="107" ht="15.75" customHeight="1">
      <x:c r="B107" s="6"/>
    </x:row>
    <x:row r="108" ht="15.75" customHeight="1">
      <x:c r="B108" s="6"/>
    </x:row>
    <x:row r="109" ht="15.75" customHeight="1">
      <x:c r="B109" s="6"/>
    </x:row>
    <x:row r="110" ht="15.75" customHeight="1">
      <x:c r="B110" s="6"/>
    </x:row>
    <x:row r="111" ht="15.75" customHeight="1">
      <x:c r="B111" s="6"/>
    </x:row>
    <x:row r="112" ht="15.75" customHeight="1">
      <x:c r="B112" s="6"/>
    </x:row>
    <x:row r="113" ht="15.75" customHeight="1">
      <x:c r="B113" s="6"/>
    </x:row>
    <x:row r="114" ht="15.75" customHeight="1">
      <x:c r="B114" s="6"/>
    </x:row>
    <x:row r="115" ht="15.75" customHeight="1">
      <x:c r="B115" s="6"/>
    </x:row>
    <x:row r="116" ht="15.75" customHeight="1">
      <x:c r="B116" s="6"/>
    </x:row>
    <x:row r="117" ht="15.75" customHeight="1">
      <x:c r="B117" s="6"/>
    </x:row>
    <x:row r="118" ht="15.75" customHeight="1">
      <x:c r="B118" s="6"/>
    </x:row>
    <x:row r="119" ht="15.75" customHeight="1">
      <x:c r="B119" s="6"/>
    </x:row>
    <x:row r="120" ht="15.75" customHeight="1">
      <x:c r="B120" s="6"/>
    </x:row>
    <x:row r="121" ht="15.75" customHeight="1">
      <x:c r="B121" s="6"/>
    </x:row>
    <x:row r="122" ht="15.75" customHeight="1">
      <x:c r="B122" s="6"/>
    </x:row>
    <x:row r="123" ht="15.75" customHeight="1">
      <x:c r="B123" s="6"/>
    </x:row>
    <x:row r="124" ht="15.75" customHeight="1">
      <x:c r="B124" s="6"/>
    </x:row>
    <x:row r="125" ht="15.75" customHeight="1">
      <x:c r="B125" s="6"/>
    </x:row>
    <x:row r="126" ht="15.75" customHeight="1">
      <x:c r="B126" s="6"/>
    </x:row>
    <x:row r="127" ht="15.75" customHeight="1">
      <x:c r="B127" s="6"/>
    </x:row>
    <x:row r="128" ht="15.75" customHeight="1">
      <x:c r="B128" s="6"/>
    </x:row>
    <x:row r="129" ht="15.75" customHeight="1">
      <x:c r="B129" s="6"/>
    </x:row>
    <x:row r="130" ht="15.75" customHeight="1">
      <x:c r="B130" s="6"/>
    </x:row>
    <x:row r="131" ht="15.75" customHeight="1">
      <x:c r="B131" s="6"/>
    </x:row>
    <x:row r="132" ht="15.75" customHeight="1">
      <x:c r="B132" s="6"/>
    </x:row>
    <x:row r="133" ht="15.75" customHeight="1">
      <x:c r="B133" s="6"/>
    </x:row>
    <x:row r="134" ht="15.75" customHeight="1">
      <x:c r="B134" s="6"/>
    </x:row>
    <x:row r="135" ht="15.75" customHeight="1">
      <x:c r="B135" s="6"/>
    </x:row>
    <x:row r="136" ht="15.75" customHeight="1">
      <x:c r="B136" s="6"/>
    </x:row>
    <x:row r="137" ht="15.75" customHeight="1">
      <x:c r="B137" s="6"/>
    </x:row>
    <x:row r="138" ht="15.75" customHeight="1">
      <x:c r="B138" s="6"/>
    </x:row>
    <x:row r="139" ht="15.75" customHeight="1">
      <x:c r="B139" s="6"/>
    </x:row>
    <x:row r="140" ht="15.75" customHeight="1">
      <x:c r="B140" s="6"/>
    </x:row>
    <x:row r="141" ht="15.75" customHeight="1">
      <x:c r="B141" s="6"/>
    </x:row>
    <x:row r="142" ht="15.75" customHeight="1">
      <x:c r="B142" s="6"/>
    </x:row>
    <x:row r="143" ht="15.75" customHeight="1">
      <x:c r="B143" s="6"/>
    </x:row>
    <x:row r="144" ht="15.75" customHeight="1">
      <x:c r="B144" s="6"/>
    </x:row>
    <x:row r="145" ht="15.75" customHeight="1">
      <x:c r="B145" s="6"/>
    </x:row>
    <x:row r="146" ht="15.75" customHeight="1">
      <x:c r="B146" s="6"/>
    </x:row>
    <x:row r="147" ht="15.75" customHeight="1">
      <x:c r="B147" s="6"/>
    </x:row>
    <x:row r="148" ht="15.75" customHeight="1">
      <x:c r="B148" s="6"/>
    </x:row>
    <x:row r="149" ht="15.75" customHeight="1">
      <x:c r="B149" s="6"/>
    </x:row>
    <x:row r="150" ht="15.75" customHeight="1">
      <x:c r="B150" s="6"/>
    </x:row>
    <x:row r="151" ht="15.75" customHeight="1">
      <x:c r="B151" s="6"/>
    </x:row>
    <x:row r="152" ht="15.75" customHeight="1">
      <x:c r="B152" s="6"/>
    </x:row>
    <x:row r="153" ht="15.75" customHeight="1">
      <x:c r="B153" s="6"/>
    </x:row>
    <x:row r="154" ht="15.75" customHeight="1">
      <x:c r="B154" s="6"/>
    </x:row>
    <x:row r="155" ht="15.75" customHeight="1">
      <x:c r="B155" s="6"/>
    </x:row>
    <x:row r="156" ht="15.75" customHeight="1">
      <x:c r="B156" s="6"/>
    </x:row>
    <x:row r="157" ht="15.75" customHeight="1">
      <x:c r="B157" s="6"/>
    </x:row>
    <x:row r="158" ht="15.75" customHeight="1">
      <x:c r="B158" s="6"/>
    </x:row>
    <x:row r="159" ht="15.75" customHeight="1">
      <x:c r="B159" s="6"/>
    </x:row>
    <x:row r="160" ht="15.75" customHeight="1">
      <x:c r="B160" s="6"/>
    </x:row>
    <x:row r="161" ht="15.75" customHeight="1">
      <x:c r="B161" s="6"/>
    </x:row>
    <x:row r="162" ht="15.75" customHeight="1">
      <x:c r="B162" s="6"/>
    </x:row>
    <x:row r="163" ht="15.75" customHeight="1">
      <x:c r="B163" s="6"/>
    </x:row>
    <x:row r="164" ht="15.75" customHeight="1">
      <x:c r="B164" s="6"/>
    </x:row>
    <x:row r="165" ht="15.75" customHeight="1">
      <x:c r="B165" s="6"/>
    </x:row>
    <x:row r="166" ht="15.75" customHeight="1">
      <x:c r="B166" s="6"/>
    </x:row>
    <x:row r="167" ht="15.75" customHeight="1">
      <x:c r="B167" s="6"/>
    </x:row>
    <x:row r="168" ht="15.75" customHeight="1">
      <x:c r="B168" s="6"/>
    </x:row>
    <x:row r="169" ht="15.75" customHeight="1">
      <x:c r="B169" s="6"/>
    </x:row>
    <x:row r="170" ht="15.75" customHeight="1">
      <x:c r="B170" s="6"/>
    </x:row>
    <x:row r="171" ht="15.75" customHeight="1">
      <x:c r="B171" s="6"/>
    </x:row>
    <x:row r="172" ht="15.75" customHeight="1">
      <x:c r="B172" s="6"/>
    </x:row>
    <x:row r="173" ht="15.75" customHeight="1">
      <x:c r="B173" s="6"/>
    </x:row>
    <x:row r="174" ht="15.75" customHeight="1">
      <x:c r="B174" s="6"/>
    </x:row>
    <x:row r="175" ht="15.75" customHeight="1">
      <x:c r="B175" s="6"/>
    </x:row>
    <x:row r="176" ht="15.75" customHeight="1">
      <x:c r="B176" s="6"/>
    </x:row>
    <x:row r="177" ht="15.75" customHeight="1">
      <x:c r="B177" s="6"/>
    </x:row>
    <x:row r="178" ht="15.75" customHeight="1">
      <x:c r="B178" s="6"/>
    </x:row>
    <x:row r="179" ht="15.75" customHeight="1">
      <x:c r="B179" s="6"/>
    </x:row>
    <x:row r="180" ht="15.75" customHeight="1">
      <x:c r="B180" s="6"/>
    </x:row>
    <x:row r="181" ht="15.75" customHeight="1">
      <x:c r="B181" s="6"/>
    </x:row>
    <x:row r="182" ht="15.75" customHeight="1">
      <x:c r="B182" s="6"/>
    </x:row>
    <x:row r="183" ht="15.75" customHeight="1">
      <x:c r="B183" s="6"/>
    </x:row>
    <x:row r="184" ht="15.75" customHeight="1">
      <x:c r="B184" s="6"/>
    </x:row>
    <x:row r="185" ht="15.75" customHeight="1">
      <x:c r="B185" s="6"/>
    </x:row>
    <x:row r="186" ht="15.75" customHeight="1">
      <x:c r="B186" s="6"/>
    </x:row>
    <x:row r="187" ht="15.75" customHeight="1">
      <x:c r="B187" s="6"/>
    </x:row>
    <x:row r="188" ht="15.75" customHeight="1">
      <x:c r="B188" s="6"/>
    </x:row>
    <x:row r="189" ht="15.75" customHeight="1">
      <x:c r="B189" s="6"/>
    </x:row>
    <x:row r="190" ht="15.75" customHeight="1">
      <x:c r="B190" s="6"/>
    </x:row>
    <x:row r="191" ht="15.75" customHeight="1">
      <x:c r="B191" s="6"/>
    </x:row>
    <x:row r="192" ht="15.75" customHeight="1">
      <x:c r="B192" s="6"/>
    </x:row>
    <x:row r="193" ht="15.75" customHeight="1">
      <x:c r="B193" s="6"/>
    </x:row>
    <x:row r="194" ht="15.75" customHeight="1">
      <x:c r="B194" s="6"/>
    </x:row>
    <x:row r="195" ht="15.75" customHeight="1">
      <x:c r="B195" s="6"/>
    </x:row>
    <x:row r="196" ht="15.75" customHeight="1">
      <x:c r="B196" s="6"/>
    </x:row>
    <x:row r="197" ht="15.75" customHeight="1">
      <x:c r="B197" s="6"/>
    </x:row>
    <x:row r="198" ht="15.75" customHeight="1">
      <x:c r="B198" s="6"/>
    </x:row>
    <x:row r="199" ht="15.75" customHeight="1">
      <x:c r="B199" s="6"/>
    </x:row>
    <x:row r="200" ht="15.75" customHeight="1">
      <x:c r="B200" s="6"/>
    </x:row>
    <x:row r="201" ht="15.75" customHeight="1">
      <x:c r="B201" s="6"/>
    </x:row>
    <x:row r="202" ht="15.75" customHeight="1">
      <x:c r="B202" s="6"/>
    </x:row>
    <x:row r="203" ht="15.75" customHeight="1">
      <x:c r="B203" s="6"/>
    </x:row>
    <x:row r="204" ht="15.75" customHeight="1">
      <x:c r="B204" s="6"/>
    </x:row>
    <x:row r="205" ht="15.75" customHeight="1">
      <x:c r="B205" s="6"/>
    </x:row>
    <x:row r="206" ht="15.75" customHeight="1">
      <x:c r="B206" s="6"/>
    </x:row>
    <x:row r="207" ht="15.75" customHeight="1">
      <x:c r="B207" s="6"/>
    </x:row>
    <x:row r="208" ht="15.75" customHeight="1">
      <x:c r="B208" s="6"/>
    </x:row>
    <x:row r="209" ht="15.75" customHeight="1">
      <x:c r="B209" s="6"/>
    </x:row>
    <x:row r="210" ht="15.75" customHeight="1">
      <x:c r="B210" s="6"/>
    </x:row>
    <x:row r="211" ht="15.75" customHeight="1">
      <x:c r="B211" s="6"/>
    </x:row>
    <x:row r="212" ht="15.75" customHeight="1">
      <x:c r="B212" s="6"/>
    </x:row>
    <x:row r="213" ht="15.75" customHeight="1">
      <x:c r="B213" s="6"/>
    </x:row>
    <x:row r="214" ht="15.75" customHeight="1">
      <x:c r="B214" s="6"/>
    </x:row>
    <x:row r="215" ht="15.75" customHeight="1">
      <x:c r="B215" s="6"/>
    </x:row>
    <x:row r="216" ht="15.75" customHeight="1">
      <x:c r="B216" s="6"/>
    </x:row>
    <x:row r="217" ht="15.75" customHeight="1">
      <x:c r="B217" s="6"/>
    </x:row>
    <x:row r="218" ht="15.75" customHeight="1">
      <x:c r="B218" s="6"/>
    </x:row>
    <x:row r="219" ht="15.75" customHeight="1">
      <x:c r="B219" s="6"/>
    </x:row>
    <x:row r="220" ht="15.75" customHeight="1">
      <x:c r="B220" s="6"/>
    </x:row>
    <x:row r="221" ht="15.75" customHeight="1">
      <x:c r="B221" s="6"/>
    </x:row>
    <x:row r="222" ht="15.75" customHeight="1">
      <x:c r="B222" s="6"/>
    </x:row>
    <x:row r="223" ht="15.75" customHeight="1">
      <x:c r="B223" s="6"/>
    </x:row>
    <x:row r="224" ht="15.75" customHeight="1">
      <x:c r="B224" s="6"/>
    </x:row>
    <x:row r="225" ht="15.75" customHeight="1">
      <x:c r="B225" s="6"/>
    </x:row>
    <x:row r="226" ht="15.75" customHeight="1">
      <x:c r="B226" s="6"/>
    </x:row>
    <x:row r="227" ht="15.75" customHeight="1">
      <x:c r="B227" s="6"/>
    </x:row>
    <x:row r="228" ht="15.75" customHeight="1">
      <x:c r="B228" s="6"/>
    </x:row>
    <x:row r="229" ht="15.75" customHeight="1">
      <x:c r="B229" s="6"/>
    </x:row>
    <x:row r="230" ht="15.75" customHeight="1">
      <x:c r="B230" s="6"/>
    </x:row>
    <x:row r="231" ht="15.75" customHeight="1">
      <x:c r="B231" s="6"/>
    </x:row>
    <x:row r="232" ht="15.75" customHeight="1">
      <x:c r="B232" s="6"/>
    </x:row>
    <x:row r="233" ht="15.75" customHeight="1">
      <x:c r="B233" s="6"/>
    </x:row>
    <x:row r="234" ht="15.75" customHeight="1">
      <x:c r="B234" s="6"/>
    </x:row>
    <x:row r="235" ht="15.75" customHeight="1">
      <x:c r="B235" s="6"/>
    </x:row>
    <x:row r="236" ht="15.75" customHeight="1">
      <x:c r="B236" s="6"/>
    </x:row>
    <x:row r="237" ht="15.75" customHeight="1">
      <x:c r="B237" s="6"/>
    </x:row>
    <x:row r="238" ht="15.75" customHeight="1">
      <x:c r="B238" s="6"/>
    </x:row>
    <x:row r="239" ht="15.75" customHeight="1">
      <x:c r="B239" s="6"/>
    </x:row>
    <x:row r="240" ht="15.75" customHeight="1">
      <x:c r="B240" s="6"/>
    </x:row>
    <x:row r="241" ht="15.75" customHeight="1">
      <x:c r="B241" s="6"/>
    </x:row>
    <x:row r="242" ht="15.75" customHeight="1">
      <x:c r="B242" s="6"/>
    </x:row>
    <x:row r="243" ht="15.75" customHeight="1">
      <x:c r="B243" s="6"/>
    </x:row>
    <x:row r="244" ht="15.75" customHeight="1">
      <x:c r="B244" s="6"/>
    </x:row>
    <x:row r="245" ht="15.75" customHeight="1">
      <x:c r="B245" s="6"/>
    </x:row>
    <x:row r="246" ht="15.75" customHeight="1">
      <x:c r="B246" s="6"/>
    </x:row>
    <x:row r="247" ht="15.75" customHeight="1">
      <x:c r="B247" s="6"/>
    </x:row>
    <x:row r="248" ht="15.75" customHeight="1">
      <x:c r="B248" s="6"/>
    </x:row>
    <x:row r="249" ht="15.75" customHeight="1">
      <x:c r="B249" s="6"/>
    </x:row>
    <x:row r="250" ht="15.75" customHeight="1">
      <x:c r="B250" s="6"/>
    </x:row>
    <x:row r="251" ht="15.75" customHeight="1">
      <x:c r="B251" s="6"/>
    </x:row>
    <x:row r="252" ht="15.75" customHeight="1">
      <x:c r="B252" s="6"/>
    </x:row>
    <x:row r="253" ht="15.75" customHeight="1">
      <x:c r="B253" s="6"/>
    </x:row>
    <x:row r="254" ht="15.75" customHeight="1">
      <x:c r="B254" s="6"/>
    </x:row>
    <x:row r="255" ht="15.75" customHeight="1">
      <x:c r="B255" s="6"/>
    </x:row>
    <x:row r="256" ht="15.75" customHeight="1">
      <x:c r="B256" s="6"/>
    </x:row>
    <x:row r="257" ht="15.75" customHeight="1">
      <x:c r="B257" s="6"/>
    </x:row>
    <x:row r="258" ht="15.75" customHeight="1">
      <x:c r="B258" s="6"/>
    </x:row>
    <x:row r="259" ht="15.75" customHeight="1">
      <x:c r="B259" s="6"/>
    </x:row>
    <x:row r="260" ht="15.75" customHeight="1">
      <x:c r="B260" s="6"/>
    </x:row>
    <x:row r="261" ht="15.75" customHeight="1">
      <x:c r="B261" s="6"/>
    </x:row>
    <x:row r="262" ht="15.75" customHeight="1">
      <x:c r="B262" s="6"/>
    </x:row>
    <x:row r="263" ht="15.75" customHeight="1">
      <x:c r="B263" s="6"/>
    </x:row>
    <x:row r="264" ht="15.75" customHeight="1">
      <x:c r="B264" s="6"/>
    </x:row>
    <x:row r="265" ht="15.75" customHeight="1">
      <x:c r="B265" s="6"/>
    </x:row>
    <x:row r="266" ht="15.75" customHeight="1">
      <x:c r="B266" s="6"/>
    </x:row>
    <x:row r="267" ht="15.75" customHeight="1">
      <x:c r="B267" s="6"/>
    </x:row>
    <x:row r="268" ht="15.75" customHeight="1">
      <x:c r="B268" s="6"/>
    </x:row>
    <x:row r="269" ht="15.75" customHeight="1">
      <x:c r="B269" s="6"/>
    </x:row>
    <x:row r="270" ht="15.75" customHeight="1">
      <x:c r="B270" s="6"/>
    </x:row>
    <x:row r="271" ht="15.75" customHeight="1">
      <x:c r="B271" s="6"/>
    </x:row>
    <x:row r="272" ht="15.75" customHeight="1">
      <x:c r="B272" s="6"/>
    </x:row>
    <x:row r="273" ht="15.75" customHeight="1">
      <x:c r="B273" s="6"/>
    </x:row>
    <x:row r="274" ht="15.75" customHeight="1">
      <x:c r="B274" s="6"/>
    </x:row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90909"/>
  </x:sheetPr>
  <x:sheetViews>
    <x:sheetView workbookViewId="0">
      <x:pane xSplit="1" ySplit="2" topLeftCell="B3" activePane="bottomRight" state="frozen"/>
    </x:sheetView>
  </x:sheetViews>
  <x:sheetFormatPr defaultColWidth="14.430000305175781" defaultRowHeight="15"/>
  <x:cols>
    <x:col min="1" max="1" width="47.43000030517578" customWidth="1"/>
    <x:col min="2" max="25" width="17.139999389648438" customWidth="1"/>
    <x:col min="28" max="28" width="7.860000133514404" customWidth="1"/>
    <x:col min="30" max="30" width="8.430000305175781" customWidth="1"/>
    <x:col min="31" max="31" width="15.430000305175781" customWidth="1"/>
    <x:col min="32" max="32" width="10.430000305175781" customWidth="1"/>
    <x:col min="33" max="33" width="15.430000305175781" customWidth="1"/>
    <x:col min="34" max="34" width="13.430000305175781" customWidth="1"/>
    <x:col min="35" max="35" width="17" customWidth="1"/>
    <x:col min="36" max="36" width="9.859999656677246" customWidth="1"/>
  </x:cols>
  <x:sheetData>
    <x:row r="1" ht="15.75" customHeight="1">
      <x:c r="A1" s="86" t="s">
        <x:v>0</x:v>
      </x:c>
      <x:c r="B1" s="87"/>
      <x:c r="C1" s="87"/>
      <x:c r="D1" s="87"/>
      <x:c r="E1" s="87"/>
      <x:c r="F1" s="87"/>
      <x:c r="G1" s="87"/>
      <x:c r="H1" s="87"/>
      <x:c r="I1" s="87"/>
      <x:c r="J1" s="87"/>
      <x:c r="K1" s="87"/>
      <x:c r="L1" s="87"/>
      <x:c r="M1" s="87"/>
      <x:c r="N1" s="87"/>
      <x:c r="O1" s="87"/>
      <x:c r="P1" s="87"/>
      <x:c r="Q1" s="87"/>
      <x:c r="R1" s="87"/>
      <x:c r="S1" s="87"/>
      <x:c r="T1" s="87"/>
      <x:c r="U1" s="87"/>
      <x:c r="V1" s="87"/>
      <x:c r="W1" s="87"/>
      <x:c r="X1" s="87"/>
      <x:c r="Y1" s="87"/>
      <x:c r="Z1" s="88"/>
      <x:c r="AA1" s="88"/>
      <x:c r="AB1" s="88"/>
      <x:c r="AC1" s="88"/>
      <x:c r="AD1" s="88"/>
      <x:c r="AE1" s="88"/>
      <x:c r="AF1" s="88"/>
      <x:c r="AG1" s="88"/>
      <x:c r="AH1" s="88"/>
      <x:c r="AI1" s="88"/>
      <x:c r="AJ1" s="89"/>
    </x:row>
    <x:row r="2" ht="15.75" customHeight="1">
      <x:c r="A2" s="86" t="s">
        <x:v>99</x:v>
      </x:c>
      <x:c r="B2" s="87" t="s">
        <x:v>6</x:v>
      </x:c>
      <x:c r="C2" s="87" t="s">
        <x:v>7</x:v>
      </x:c>
      <x:c r="D2" s="87" t="s">
        <x:v>8</x:v>
      </x:c>
      <x:c r="E2" s="87" t="s">
        <x:v>9</x:v>
      </x:c>
      <x:c r="F2" s="87" t="s">
        <x:v>10</x:v>
      </x:c>
      <x:c r="G2" s="87" t="s">
        <x:v>11</x:v>
      </x:c>
      <x:c r="H2" s="87" t="s">
        <x:v>12</x:v>
      </x:c>
      <x:c r="I2" s="87" t="s">
        <x:v>13</x:v>
      </x:c>
      <x:c r="J2" s="87" t="s">
        <x:v>14</x:v>
      </x:c>
      <x:c r="K2" s="87" t="s">
        <x:v>15</x:v>
      </x:c>
      <x:c r="L2" s="87" t="s">
        <x:v>16</x:v>
      </x:c>
      <x:c r="M2" s="87" t="s">
        <x:v>17</x:v>
      </x:c>
      <x:c r="N2" s="87" t="s">
        <x:v>18</x:v>
      </x:c>
      <x:c r="O2" s="87" t="s">
        <x:v>19</x:v>
      </x:c>
      <x:c r="P2" s="87" t="s">
        <x:v>20</x:v>
      </x:c>
      <x:c r="Q2" s="87" t="s">
        <x:v>21</x:v>
      </x:c>
      <x:c r="R2" s="87" t="s">
        <x:v>22</x:v>
      </x:c>
      <x:c r="S2" s="87" t="s">
        <x:v>23</x:v>
      </x:c>
      <x:c r="T2" s="87" t="s">
        <x:v>24</x:v>
      </x:c>
      <x:c r="U2" s="87" t="s">
        <x:v>25</x:v>
      </x:c>
      <x:c r="V2" s="87" t="s">
        <x:v>26</x:v>
      </x:c>
      <x:c r="W2" s="87" t="s">
        <x:v>27</x:v>
      </x:c>
      <x:c r="X2" s="87" t="s">
        <x:v>28</x:v>
      </x:c>
      <x:c r="Y2" s="87" t="s">
        <x:v>29</x:v>
      </x:c>
      <x:c r="Z2" s="88"/>
      <x:c r="AA2" s="87" t="s">
        <x:v>100</x:v>
      </x:c>
      <x:c r="AB2" s="87"/>
      <x:c r="AC2" s="87" t="s">
        <x:v>101</x:v>
      </x:c>
      <x:c r="AD2" s="87"/>
      <x:c r="AE2" s="87" t="s">
        <x:v>102</x:v>
      </x:c>
      <x:c r="AF2" s="87"/>
      <x:c r="AG2" s="87" t="s">
        <x:v>103</x:v>
      </x:c>
      <x:c r="AH2" s="87"/>
      <x:c r="AI2" s="87" t="s">
        <x:v>104</x:v>
      </x:c>
      <x:c r="AJ2" s="87"/>
    </x:row>
    <x:row r="3" ht="15.75" customHeight="1">
      <x:c r="A3" s="25"/>
      <x:c r="B3" s="26"/>
      <x:c r="C3" s="26"/>
      <x:c r="D3" s="26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6"/>
      <x:c r="V3" s="26"/>
      <x:c r="W3" s="26"/>
      <x:c r="X3" s="26"/>
      <x:c r="Y3" s="26"/>
      <x:c r="AA3" s="36"/>
      <x:c r="AB3" s="36"/>
    </x:row>
    <x:row r="4" ht="15.75" customHeight="1">
      <x:c r="A4" s="4" t="s">
        <x:v>105</x:v>
      </x:c>
      <x:c r="B4" s="37" t="n">
        <x:f t="shared" ref="B4:Y4" si="1">SUM(B5:B7)</x:f>
        <x:v>32000</x:v>
      </x:c>
      <x:c r="C4" s="37">
        <x:f t="shared" si="1"/>
        <x:v>50000</x:v>
      </x:c>
      <x:c r="D4" s="37">
        <x:f t="shared" si="1"/>
        <x:v>68000</x:v>
      </x:c>
      <x:c r="E4" s="37">
        <x:f t="shared" si="1"/>
        <x:v>84000</x:v>
      </x:c>
      <x:c r="F4" s="37">
        <x:f t="shared" si="1"/>
        <x:v>283000</x:v>
      </x:c>
      <x:c r="G4" s="37">
        <x:f t="shared" si="1"/>
        <x:v>353300</x:v>
      </x:c>
      <x:c r="H4" s="37">
        <x:f t="shared" si="1"/>
        <x:v>408900</x:v>
      </x:c>
      <x:c r="I4" s="37">
        <x:f t="shared" si="1"/>
        <x:v>755500</x:v>
      </x:c>
      <x:c r="J4" s="37">
        <x:f t="shared" si="1"/>
        <x:v>865200</x:v>
      </x:c>
      <x:c r="K4" s="37">
        <x:f t="shared" si="1"/>
        <x:v>948500</x:v>
      </x:c>
      <x:c r="L4" s="37">
        <x:f t="shared" si="1"/>
        <x:v>1417300</x:v>
      </x:c>
      <x:c r="M4" s="37">
        <x:f t="shared" si="1"/>
        <x:v>1570650</x:v>
      </x:c>
      <x:c r="N4" s="37">
        <x:f t="shared" si="1"/>
        <x:v>2157100</x:v>
      </x:c>
      <x:c r="O4" s="37">
        <x:f t="shared" si="1"/>
        <x:v>2373200</x:v>
      </x:c>
      <x:c r="P4" s="37">
        <x:f t="shared" si="1"/>
        <x:v>3072600</x:v>
      </x:c>
      <x:c r="Q4" s="37">
        <x:f t="shared" si="1"/>
        <x:v>3384500</x:v>
      </x:c>
      <x:c r="R4" s="37">
        <x:f t="shared" si="1"/>
        <x:v>4238000</x:v>
      </x:c>
      <x:c r="S4" s="37">
        <x:f t="shared" si="1"/>
        <x:v>4580300</x:v>
      </x:c>
      <x:c r="T4" s="37">
        <x:f t="shared" si="1"/>
        <x:v>5624100</x:v>
      </x:c>
      <x:c r="U4" s="37">
        <x:f t="shared" si="1"/>
        <x:v>6092350</x:v>
      </x:c>
      <x:c r="V4" s="37">
        <x:f t="shared" si="1"/>
        <x:v>7257000</x:v>
      </x:c>
      <x:c r="W4" s="37">
        <x:f t="shared" si="1"/>
        <x:v>7748000</x:v>
      </x:c>
      <x:c r="X4" s="37">
        <x:f t="shared" si="1"/>
        <x:v>8164000</x:v>
      </x:c>
      <x:c r="Y4" s="37">
        <x:f t="shared" si="1"/>
        <x:v>8542000</x:v>
      </x:c>
      <x:c r="AA4" s="37" t="n">
        <x:f t="shared" ref="AA4:AA48" si="2">SUM(B4:M4)</x:f>
        <x:v>6836350</x:v>
      </x:c>
      <x:c r="AB4" s="37"/>
      <x:c r="AC4" s="37" t="n">
        <x:f t="shared" ref="AC4:AC48" si="3">SUM(N4:Y4)</x:f>
        <x:v>63233150</x:v>
      </x:c>
      <x:c r="AD4" s="37"/>
      <x:c r="AE4" s="37" t="n">
        <x:f>AE5+AE6+AE7</x:f>
        <x:v>119756385</x:v>
      </x:c>
      <x:c r="AF4" s="37"/>
      <x:c r="AG4" s="37" t="n">
        <x:f>AG5+AG6+AG7</x:f>
        <x:v>179634577.5</x:v>
      </x:c>
      <x:c r="AH4" s="37"/>
      <x:c r="AI4" s="37" t="n">
        <x:f>AI5+AI6+AI7</x:f>
        <x:v>233524950.75</x:v>
      </x:c>
      <x:c r="AJ4" s="37"/>
    </x:row>
    <x:row r="5" ht="15.75" customHeight="1">
      <x:c r="A5" s="38" t="s">
        <x:v>106</x:v>
      </x:c>
      <x:c r="B5" s="31" t="n">
        <x:f>Premissas_Baseline!B12*Premissas_Baseline!$B$5</x:f>
        <x:v>32000</x:v>
      </x:c>
      <x:c r="C5" s="31" t="n">
        <x:f>Premissas_Baseline!C12*Premissas_Baseline!$B$5</x:f>
        <x:v>50000</x:v>
      </x:c>
      <x:c r="D5" s="31" t="n">
        <x:f>Premissas_Baseline!D12*Premissas_Baseline!$B$5</x:f>
        <x:v>68000</x:v>
      </x:c>
      <x:c r="E5" s="31" t="n">
        <x:f>Premissas_Baseline!E12*Premissas_Baseline!$B$5</x:f>
        <x:v>84000</x:v>
      </x:c>
      <x:c r="F5" s="31" t="n">
        <x:f>Premissas_Baseline!F12*Premissas_Baseline!$B$5</x:f>
        <x:v>100000</x:v>
      </x:c>
      <x:c r="G5" s="31" t="n">
        <x:f>Premissas_Baseline!G12*Premissas_Baseline!$B$5</x:f>
        <x:v>116000</x:v>
      </x:c>
      <x:c r="H5" s="31" t="n">
        <x:f>Premissas_Baseline!H12*Premissas_Baseline!$B$5</x:f>
        <x:v>132000</x:v>
      </x:c>
      <x:c r="I5" s="31" t="n">
        <x:f>Premissas_Baseline!I12*Premissas_Baseline!$B$5</x:f>
        <x:v>148000</x:v>
      </x:c>
      <x:c r="J5" s="31" t="n">
        <x:f>Premissas_Baseline!J12*Premissas_Baseline!$B$5</x:f>
        <x:v>162000</x:v>
      </x:c>
      <x:c r="K5" s="31" t="n">
        <x:f>Premissas_Baseline!K12*Premissas_Baseline!$B$5</x:f>
        <x:v>176000</x:v>
      </x:c>
      <x:c r="L5" s="31" t="n">
        <x:f>Premissas_Baseline!L12*Premissas_Baseline!$B$5</x:f>
        <x:v>190000</x:v>
      </x:c>
      <x:c r="M5" s="31" t="n">
        <x:f>Premissas_Baseline!M12*Premissas_Baseline!$B$5</x:f>
        <x:v>204000</x:v>
      </x:c>
      <x:c r="N5" s="31" t="n">
        <x:f>Premissas_Baseline!N12*Premissas_Baseline!$B$5</x:f>
        <x:v>220000</x:v>
      </x:c>
      <x:c r="O5" s="31" t="n">
        <x:f>Premissas_Baseline!O12*Premissas_Baseline!$B$5</x:f>
        <x:v>236000</x:v>
      </x:c>
      <x:c r="P5" s="31" t="n">
        <x:f>Premissas_Baseline!P12*Premissas_Baseline!$B$5</x:f>
        <x:v>252000</x:v>
      </x:c>
      <x:c r="Q5" s="31" t="n">
        <x:f>Premissas_Baseline!Q12*Premissas_Baseline!$B$5</x:f>
        <x:v>272000</x:v>
      </x:c>
      <x:c r="R5" s="31" t="n">
        <x:f>Premissas_Baseline!R12*Premissas_Baseline!$B$5</x:f>
        <x:v>290000</x:v>
      </x:c>
      <x:c r="S5" s="31" t="n">
        <x:f>Premissas_Baseline!S12*Premissas_Baseline!$B$5</x:f>
        <x:v>308000</x:v>
      </x:c>
      <x:c r="T5" s="31" t="n">
        <x:f>Premissas_Baseline!T12*Premissas_Baseline!$B$5</x:f>
        <x:v>330000</x:v>
      </x:c>
      <x:c r="U5" s="31" t="n">
        <x:f>Premissas_Baseline!U12*Premissas_Baseline!$B$5</x:f>
        <x:v>352000</x:v>
      </x:c>
      <x:c r="V5" s="31" t="n">
        <x:f>Premissas_Baseline!V12*Premissas_Baseline!$B$5</x:f>
        <x:v>372000</x:v>
      </x:c>
      <x:c r="W5" s="31" t="n">
        <x:f>Premissas_Baseline!W12*Premissas_Baseline!$B$5</x:f>
        <x:v>392000</x:v>
      </x:c>
      <x:c r="X5" s="31" t="n">
        <x:f>Premissas_Baseline!X12*Premissas_Baseline!$B$5</x:f>
        <x:v>412000</x:v>
      </x:c>
      <x:c r="Y5" s="31" t="n">
        <x:f>Premissas_Baseline!Y12*Premissas_Baseline!$B$5</x:f>
        <x:v>430000</x:v>
      </x:c>
      <x:c r="AA5" s="31">
        <x:f t="shared" si="2"/>
        <x:v>1462000</x:v>
      </x:c>
      <x:c r="AB5" s="31"/>
      <x:c r="AC5" s="31">
        <x:f t="shared" si="3"/>
        <x:v>3866000</x:v>
      </x:c>
      <x:c r="AD5" s="31"/>
      <x:c r="AE5" s="31" t="n">
        <x:f>AC5*(1+80%)</x:f>
        <x:v>6958800</x:v>
      </x:c>
      <x:c r="AF5" s="31"/>
      <x:c r="AG5" s="31" t="n">
        <x:f t="shared" ref="AG5:AG7" si="4">AE5*(1+50%)</x:f>
        <x:v>10438200</x:v>
      </x:c>
      <x:c r="AH5" s="31"/>
      <x:c r="AI5" s="31" t="n">
        <x:f t="shared" ref="AI5:AI7" si="5">AG5*(1+30%)</x:f>
        <x:v>13569660</x:v>
      </x:c>
      <x:c r="AJ5" s="31"/>
    </x:row>
    <x:row r="6" ht="15.75" customHeight="1">
      <x:c r="A6" s="38" t="s">
        <x:v>107</x:v>
      </x:c>
      <x:c r="B6" s="31" t="n">
        <x:f>Premissas_Baseline!B14*Premissas_Baseline!B8*Premissas_Baseline!$B$30</x:f>
        <x:v>0</x:v>
      </x:c>
      <x:c r="C6" s="31" t="n">
        <x:f>Premissas_Baseline!C14*Premissas_Baseline!C8*Premissas_Baseline!$B$30</x:f>
        <x:v>0</x:v>
      </x:c>
      <x:c r="D6" s="31" t="n">
        <x:f>Premissas_Baseline!D14*Premissas_Baseline!D8*Premissas_Baseline!$B$30</x:f>
        <x:v>0</x:v>
      </x:c>
      <x:c r="E6" s="31" t="n">
        <x:f>Premissas_Baseline!E14*Premissas_Baseline!E8*Premissas_Baseline!$B$30</x:f>
        <x:v>0</x:v>
      </x:c>
      <x:c r="F6" s="31" t="n">
        <x:f>Premissas_Baseline!F14*Premissas_Baseline!F8*Premissas_Baseline!$B$30</x:f>
        <x:v>183000</x:v>
      </x:c>
      <x:c r="G6" s="31" t="n">
        <x:f>Premissas_Baseline!G14*Premissas_Baseline!G8*Premissas_Baseline!$B$30</x:f>
        <x:v>219000</x:v>
      </x:c>
      <x:c r="H6" s="31" t="n">
        <x:f>Premissas_Baseline!H14*Premissas_Baseline!H8*Premissas_Baseline!$B$30</x:f>
        <x:v>255000</x:v>
      </x:c>
      <x:c r="I6" s="31" t="n">
        <x:f>Premissas_Baseline!I14*Premissas_Baseline!I8*Premissas_Baseline!$B$30</x:f>
        <x:v>582000</x:v>
      </x:c>
      <x:c r="J6" s="31" t="n">
        <x:f>Premissas_Baseline!J14*Premissas_Baseline!J8*Premissas_Baseline!$B$30</x:f>
        <x:v>645000</x:v>
      </x:c>
      <x:c r="K6" s="31" t="n">
        <x:f>Premissas_Baseline!K14*Premissas_Baseline!K8*Premissas_Baseline!$B$30</x:f>
        <x:v>708000</x:v>
      </x:c>
      <x:c r="L6" s="31" t="n">
        <x:f>Premissas_Baseline!L14*Premissas_Baseline!L8*Premissas_Baseline!$B$30</x:f>
        <x:v>1156500</x:v>
      </x:c>
      <x:c r="M6" s="31" t="n">
        <x:f>Premissas_Baseline!M14*Premissas_Baseline!M8*Premissas_Baseline!$B$30</x:f>
        <x:v>1251000</x:v>
      </x:c>
      <x:c r="N6" s="31" t="n">
        <x:f>Premissas_Baseline!N14*Premissas_Baseline!N8*Premissas_Baseline!$B$30</x:f>
        <x:v>1812000</x:v>
      </x:c>
      <x:c r="O6" s="31" t="n">
        <x:f>Premissas_Baseline!O14*Premissas_Baseline!O8*Premissas_Baseline!$B$30</x:f>
        <x:v>1956000</x:v>
      </x:c>
      <x:c r="P6" s="31" t="n">
        <x:f>Premissas_Baseline!P14*Premissas_Baseline!P8*Premissas_Baseline!$B$30</x:f>
        <x:v>2625000</x:v>
      </x:c>
      <x:c r="Q6" s="31" t="n">
        <x:f>Premissas_Baseline!Q14*Premissas_Baseline!Q8*Premissas_Baseline!$B$30</x:f>
        <x:v>2850000</x:v>
      </x:c>
      <x:c r="R6" s="31" t="n">
        <x:f>Premissas_Baseline!R14*Premissas_Baseline!R8*Premissas_Baseline!$B$30</x:f>
        <x:v>3663000</x:v>
      </x:c>
      <x:c r="S6" s="31" t="n">
        <x:f>Premissas_Baseline!S14*Premissas_Baseline!S8*Premissas_Baseline!$B$30</x:f>
        <x:v>3906000</x:v>
      </x:c>
      <x:c r="T6" s="31" t="n">
        <x:f>Premissas_Baseline!T14*Premissas_Baseline!T8*Premissas_Baseline!$B$30</x:f>
        <x:v>4903500</x:v>
      </x:c>
      <x:c r="U6" s="31" t="n">
        <x:f>Premissas_Baseline!U14*Premissas_Baseline!U8*Premissas_Baseline!$B$30</x:f>
        <x:v>5250000</x:v>
      </x:c>
      <x:c r="V6" s="31" t="n">
        <x:f>Premissas_Baseline!V14*Premissas_Baseline!V8*Premissas_Baseline!$B$30</x:f>
        <x:v>6360000</x:v>
      </x:c>
      <x:c r="W6" s="31" t="n">
        <x:f>Premissas_Baseline!W14*Premissas_Baseline!W8*Premissas_Baseline!$B$30</x:f>
        <x:v>6720000</x:v>
      </x:c>
      <x:c r="X6" s="31" t="n">
        <x:f>Premissas_Baseline!X14*Premissas_Baseline!X8*Premissas_Baseline!$B$30</x:f>
        <x:v>7080000</x:v>
      </x:c>
      <x:c r="Y6" s="31" t="n">
        <x:f>Premissas_Baseline!Y14*Premissas_Baseline!Y8*Premissas_Baseline!$B$30</x:f>
        <x:v>7404000</x:v>
      </x:c>
      <x:c r="AA6" s="31">
        <x:f t="shared" si="2"/>
        <x:v>4999500</x:v>
      </x:c>
      <x:c r="AB6" s="31"/>
      <x:c r="AC6" s="31">
        <x:f t="shared" si="3"/>
        <x:v>54529500</x:v>
      </x:c>
      <x:c r="AD6" s="31"/>
      <x:c r="AE6" s="31" t="n">
        <x:f t="shared" ref="AE6:AE7" si="8">AC6*(1+90%)</x:f>
        <x:v>103606050</x:v>
      </x:c>
      <x:c r="AF6" s="31"/>
      <x:c r="AG6" s="31">
        <x:f t="shared" si="4"/>
        <x:v>155409075</x:v>
      </x:c>
      <x:c r="AH6" s="31"/>
      <x:c r="AI6" s="31">
        <x:f t="shared" si="5"/>
        <x:v>202031797.5</x:v>
      </x:c>
      <x:c r="AJ6" s="31"/>
    </x:row>
    <x:row r="7" ht="15.75" customHeight="1">
      <x:c r="A7" s="39" t="s">
        <x:v>108</x:v>
      </x:c>
      <x:c r="B7" s="31" t="n">
        <x:f t="shared" ref="B7:E7" si="6">10%*(B6)</x:f>
        <x:v>0</x:v>
      </x:c>
      <x:c r="C7" s="31">
        <x:f t="shared" si="6"/>
        <x:v>0</x:v>
      </x:c>
      <x:c r="D7" s="31">
        <x:f t="shared" si="6"/>
        <x:v>0</x:v>
      </x:c>
      <x:c r="E7" s="31">
        <x:f t="shared" si="6"/>
        <x:v>0</x:v>
      </x:c>
      <x:c r="F7" s="31">
        <x:v>0.0</x:v>
      </x:c>
      <x:c r="G7" s="31" t="n">
        <x:f t="shared" ref="G7:Y7" si="7">F6*10%</x:f>
        <x:v>18300</x:v>
      </x:c>
      <x:c r="H7" s="31">
        <x:f t="shared" si="7"/>
        <x:v>21900</x:v>
      </x:c>
      <x:c r="I7" s="31">
        <x:f t="shared" si="7"/>
        <x:v>25500</x:v>
      </x:c>
      <x:c r="J7" s="31">
        <x:f t="shared" si="7"/>
        <x:v>58200</x:v>
      </x:c>
      <x:c r="K7" s="31">
        <x:f t="shared" si="7"/>
        <x:v>64500</x:v>
      </x:c>
      <x:c r="L7" s="31">
        <x:f t="shared" si="7"/>
        <x:v>70800</x:v>
      </x:c>
      <x:c r="M7" s="31">
        <x:f t="shared" si="7"/>
        <x:v>115650</x:v>
      </x:c>
      <x:c r="N7" s="31">
        <x:f t="shared" si="7"/>
        <x:v>125100</x:v>
      </x:c>
      <x:c r="O7" s="31">
        <x:f t="shared" si="7"/>
        <x:v>181200</x:v>
      </x:c>
      <x:c r="P7" s="31">
        <x:f t="shared" si="7"/>
        <x:v>195600</x:v>
      </x:c>
      <x:c r="Q7" s="31">
        <x:f t="shared" si="7"/>
        <x:v>262500</x:v>
      </x:c>
      <x:c r="R7" s="31">
        <x:f t="shared" si="7"/>
        <x:v>285000</x:v>
      </x:c>
      <x:c r="S7" s="31">
        <x:f t="shared" si="7"/>
        <x:v>366300</x:v>
      </x:c>
      <x:c r="T7" s="31">
        <x:f t="shared" si="7"/>
        <x:v>390600</x:v>
      </x:c>
      <x:c r="U7" s="31">
        <x:f t="shared" si="7"/>
        <x:v>490350</x:v>
      </x:c>
      <x:c r="V7" s="31">
        <x:f t="shared" si="7"/>
        <x:v>525000</x:v>
      </x:c>
      <x:c r="W7" s="31">
        <x:f t="shared" si="7"/>
        <x:v>636000</x:v>
      </x:c>
      <x:c r="X7" s="31">
        <x:f t="shared" si="7"/>
        <x:v>672000</x:v>
      </x:c>
      <x:c r="Y7" s="31">
        <x:f t="shared" si="7"/>
        <x:v>708000</x:v>
      </x:c>
      <x:c r="AA7" s="31">
        <x:f t="shared" si="2"/>
        <x:v>374850</x:v>
      </x:c>
      <x:c r="AB7" s="31"/>
      <x:c r="AC7" s="31">
        <x:f t="shared" si="3"/>
        <x:v>4837650</x:v>
      </x:c>
      <x:c r="AD7" s="31"/>
      <x:c r="AE7" s="31">
        <x:f t="shared" si="8"/>
        <x:v>9191535</x:v>
      </x:c>
      <x:c r="AF7" s="31"/>
      <x:c r="AG7" s="31">
        <x:f t="shared" si="4"/>
        <x:v>13787302.5</x:v>
      </x:c>
      <x:c r="AH7" s="31"/>
      <x:c r="AI7" s="31">
        <x:f t="shared" si="5"/>
        <x:v>17923493.25</x:v>
      </x:c>
      <x:c r="AJ7" s="31"/>
    </x:row>
    <x:row r="8" ht="15.75" customHeight="1">
      <x:c r="A8" s="27" t="s">
        <x:v>109</x:v>
      </x:c>
      <x:c r="B8" s="31" t="n">
        <x:f>B4*Premissas_Baseline!$B$32</x:f>
        <x:v>0</x:v>
      </x:c>
      <x:c r="C8" s="31" t="n">
        <x:f>C4*Premissas_Baseline!$B$32</x:f>
        <x:v>0</x:v>
      </x:c>
      <x:c r="D8" s="31" t="n">
        <x:f>D4*Premissas_Baseline!$B$32</x:f>
        <x:v>0</x:v>
      </x:c>
      <x:c r="E8" s="31" t="n">
        <x:f>E4*Premissas_Baseline!$B$32</x:f>
        <x:v>0</x:v>
      </x:c>
      <x:c r="F8" s="31" t="n">
        <x:f>F4*Premissas_Baseline!$B$32</x:f>
        <x:v>0</x:v>
      </x:c>
      <x:c r="G8" s="31" t="n">
        <x:f>G4*Premissas_Baseline!$B$32</x:f>
        <x:v>0</x:v>
      </x:c>
      <x:c r="H8" s="31" t="n">
        <x:f>H4*Premissas_Baseline!$B$32</x:f>
        <x:v>0</x:v>
      </x:c>
      <x:c r="I8" s="31" t="n">
        <x:f>I4*Premissas_Baseline!$B$32</x:f>
        <x:v>0</x:v>
      </x:c>
      <x:c r="J8" s="31" t="n">
        <x:f>J4*Premissas_Baseline!$B$32</x:f>
        <x:v>0</x:v>
      </x:c>
      <x:c r="K8" s="31" t="n">
        <x:f>K4*Premissas_Baseline!$B$32</x:f>
        <x:v>0</x:v>
      </x:c>
      <x:c r="L8" s="31" t="n">
        <x:f>L4*Premissas_Baseline!$B$32</x:f>
        <x:v>0</x:v>
      </x:c>
      <x:c r="M8" s="31" t="n">
        <x:f>M4*Premissas_Baseline!$B$32</x:f>
        <x:v>0</x:v>
      </x:c>
      <x:c r="N8" s="31" t="n">
        <x:f>N4*Premissas_Baseline!$B$32</x:f>
        <x:v>0</x:v>
      </x:c>
      <x:c r="O8" s="31" t="n">
        <x:f>O4*Premissas_Baseline!$B$32</x:f>
        <x:v>0</x:v>
      </x:c>
      <x:c r="P8" s="31" t="n">
        <x:f>P4*Premissas_Baseline!$B$32</x:f>
        <x:v>0</x:v>
      </x:c>
      <x:c r="Q8" s="31" t="n">
        <x:f>Q4*Premissas_Baseline!$B$32</x:f>
        <x:v>0</x:v>
      </x:c>
      <x:c r="R8" s="31" t="n">
        <x:f>R4*Premissas_Baseline!$B$32</x:f>
        <x:v>0</x:v>
      </x:c>
      <x:c r="S8" s="31" t="n">
        <x:f>S4*Premissas_Baseline!$B$32</x:f>
        <x:v>0</x:v>
      </x:c>
      <x:c r="T8" s="31" t="n">
        <x:f>T4*Premissas_Baseline!$B$32</x:f>
        <x:v>0</x:v>
      </x:c>
      <x:c r="U8" s="31" t="n">
        <x:f>U4*Premissas_Baseline!$B$32</x:f>
        <x:v>0</x:v>
      </x:c>
      <x:c r="V8" s="31" t="n">
        <x:f>V4*Premissas_Baseline!$B$32</x:f>
        <x:v>0</x:v>
      </x:c>
      <x:c r="W8" s="31" t="n">
        <x:f>W4*Premissas_Baseline!$B$32</x:f>
        <x:v>0</x:v>
      </x:c>
      <x:c r="X8" s="31" t="n">
        <x:f>X4*Premissas_Baseline!$B$32</x:f>
        <x:v>0</x:v>
      </x:c>
      <x:c r="Y8" s="31" t="n">
        <x:f>Y4*Premissas_Baseline!$B$32</x:f>
        <x:v>0</x:v>
      </x:c>
      <x:c r="AA8" s="31">
        <x:f t="shared" si="2"/>
        <x:v>0</x:v>
      </x:c>
      <x:c r="AB8" s="31"/>
      <x:c r="AC8" s="31">
        <x:f t="shared" si="3"/>
        <x:v>0</x:v>
      </x:c>
      <x:c r="AD8" s="31"/>
      <x:c r="AE8" s="31" t="n">
        <x:f>SUM(O8:Z8)</x:f>
        <x:v>0</x:v>
      </x:c>
      <x:c r="AF8" s="31"/>
      <x:c r="AG8" s="31" t="n">
        <x:f>SUM(P8:AA8)</x:f>
        <x:v>0</x:v>
      </x:c>
      <x:c r="AH8" s="31"/>
      <x:c r="AI8" s="31" t="n">
        <x:f>SUM(Q8:AC8)</x:f>
        <x:v>0</x:v>
      </x:c>
      <x:c r="AJ8" s="31"/>
    </x:row>
    <x:row r="9" ht="15.75" customHeight="1">
      <x:c r="A9" s="25" t="s">
        <x:v>110</x:v>
      </x:c>
      <x:c r="B9" s="40" t="n">
        <x:f>B4*Premissas_Baseline!$B$33</x:f>
        <x:v>4688.000000000001</x:v>
      </x:c>
      <x:c r="C9" s="40" t="n">
        <x:f>C4*Premissas_Baseline!$B$33</x:f>
        <x:v>7325.000000000001</x:v>
      </x:c>
      <x:c r="D9" s="40" t="n">
        <x:f>D4*Premissas_Baseline!$B$33</x:f>
        <x:v>9962.000000000002</x:v>
      </x:c>
      <x:c r="E9" s="40" t="n">
        <x:f>E4*Premissas_Baseline!$B$33</x:f>
        <x:v>12306.000000000002</x:v>
      </x:c>
      <x:c r="F9" s="40" t="n">
        <x:f>F4*Premissas_Baseline!$B$33</x:f>
        <x:v>41459.50000000001</x:v>
      </x:c>
      <x:c r="G9" s="40" t="n">
        <x:f>G4*Premissas_Baseline!$B$33</x:f>
        <x:v>51758.450000000004</x:v>
      </x:c>
      <x:c r="H9" s="40" t="n">
        <x:f>H4*Premissas_Baseline!$B$33</x:f>
        <x:v>59903.850000000006</x:v>
      </x:c>
      <x:c r="I9" s="40" t="n">
        <x:f>I4*Premissas_Baseline!$B$33</x:f>
        <x:v>110680.75000000001</x:v>
      </x:c>
      <x:c r="J9" s="40" t="n">
        <x:f>J4*Premissas_Baseline!$B$33</x:f>
        <x:v>126751.80000000002</x:v>
      </x:c>
      <x:c r="K9" s="40" t="n">
        <x:f>K4*Premissas_Baseline!$B$33</x:f>
        <x:v>138955.25000000003</x:v>
      </x:c>
      <x:c r="L9" s="40" t="n">
        <x:f>L4*Premissas_Baseline!$B$33</x:f>
        <x:v>207634.45000000004</x:v>
      </x:c>
      <x:c r="M9" s="40" t="n">
        <x:f>M4*Premissas_Baseline!$B$33</x:f>
        <x:v>230100.22500000003</x:v>
      </x:c>
      <x:c r="N9" s="40" t="n">
        <x:f>N4*Premissas_Baseline!$B$33</x:f>
        <x:v>316015.15</x:v>
      </x:c>
      <x:c r="O9" s="40" t="n">
        <x:f>O4*Premissas_Baseline!$B$33</x:f>
        <x:v>347673.80000000005</x:v>
      </x:c>
      <x:c r="P9" s="40" t="n">
        <x:f>P4*Premissas_Baseline!$B$33</x:f>
        <x:v>450135.9000000001</x:v>
      </x:c>
      <x:c r="Q9" s="40" t="n">
        <x:f>Q4*Premissas_Baseline!$B$33</x:f>
        <x:v>495829.25000000006</x:v>
      </x:c>
      <x:c r="R9" s="40" t="n">
        <x:f>R4*Premissas_Baseline!$B$33</x:f>
        <x:v>620867.0000000001</x:v>
      </x:c>
      <x:c r="S9" s="40" t="n">
        <x:f>S4*Premissas_Baseline!$B$33</x:f>
        <x:v>671013.9500000001</x:v>
      </x:c>
      <x:c r="T9" s="40" t="n">
        <x:f>T4*Premissas_Baseline!$B$33</x:f>
        <x:v>823930.6500000001</x:v>
      </x:c>
      <x:c r="U9" s="40" t="n">
        <x:f>U4*Premissas_Baseline!$B$33</x:f>
        <x:v>892529.2750000001</x:v>
      </x:c>
      <x:c r="V9" s="40" t="n">
        <x:f>V4*Premissas_Baseline!$B$33</x:f>
        <x:v>1063150.5000000002</x:v>
      </x:c>
      <x:c r="W9" s="40" t="n">
        <x:f>W4*Premissas_Baseline!$B$33</x:f>
        <x:v>1135082.0000000002</x:v>
      </x:c>
      <x:c r="X9" s="40" t="n">
        <x:f>X4*Premissas_Baseline!$B$33</x:f>
        <x:v>1196026.0000000002</x:v>
      </x:c>
      <x:c r="Y9" s="40" t="n">
        <x:f>Y4*Premissas_Baseline!$B$33</x:f>
        <x:v>1251403.0000000002</x:v>
      </x:c>
      <x:c r="AA9" s="40">
        <x:f t="shared" si="2"/>
        <x:v>1001525.275</x:v>
      </x:c>
      <x:c r="AB9" s="40"/>
      <x:c r="AC9" s="40">
        <x:f t="shared" si="3"/>
        <x:v>9263656.475</x:v>
      </x:c>
      <x:c r="AD9" s="40"/>
      <x:c r="AE9" s="40" t="n">
        <x:f>AC9/AC4*AE4</x:f>
        <x:v>17544310.4025</x:v>
      </x:c>
      <x:c r="AF9" s="40"/>
      <x:c r="AG9" s="40" t="n">
        <x:f>AE9/AE4*AG4</x:f>
        <x:v>26316465.603749998</x:v>
      </x:c>
      <x:c r="AH9" s="40"/>
      <x:c r="AI9" s="40" t="n">
        <x:f>AG9/AG4*AI4</x:f>
        <x:v>34211405.284875</x:v>
      </x:c>
      <x:c r="AJ9" s="40"/>
    </x:row>
    <x:row r="10" ht="15.75" customHeight="1">
      <x:c r="A10" s="4" t="s">
        <x:v>111</x:v>
      </x:c>
      <x:c r="B10" s="37" t="n">
        <x:f t="shared" ref="B10:Y10" si="9">B4-B8-B9</x:f>
        <x:v>27312</x:v>
      </x:c>
      <x:c r="C10" s="37">
        <x:f t="shared" si="9"/>
        <x:v>42675</x:v>
      </x:c>
      <x:c r="D10" s="37">
        <x:f t="shared" si="9"/>
        <x:v>58038</x:v>
      </x:c>
      <x:c r="E10" s="37">
        <x:f t="shared" si="9"/>
        <x:v>71694</x:v>
      </x:c>
      <x:c r="F10" s="37">
        <x:f t="shared" si="9"/>
        <x:v>241540.5</x:v>
      </x:c>
      <x:c r="G10" s="37">
        <x:f t="shared" si="9"/>
        <x:v>301541.55</x:v>
      </x:c>
      <x:c r="H10" s="37">
        <x:f t="shared" si="9"/>
        <x:v>348996.15</x:v>
      </x:c>
      <x:c r="I10" s="37">
        <x:f t="shared" si="9"/>
        <x:v>644819.25</x:v>
      </x:c>
      <x:c r="J10" s="37">
        <x:f t="shared" si="9"/>
        <x:v>738448.2</x:v>
      </x:c>
      <x:c r="K10" s="37">
        <x:f t="shared" si="9"/>
        <x:v>809544.75</x:v>
      </x:c>
      <x:c r="L10" s="37">
        <x:f t="shared" si="9"/>
        <x:v>1209665.55</x:v>
      </x:c>
      <x:c r="M10" s="37">
        <x:f t="shared" si="9"/>
        <x:v>1340549.775</x:v>
      </x:c>
      <x:c r="N10" s="37">
        <x:f t="shared" si="9"/>
        <x:v>1841084.85</x:v>
      </x:c>
      <x:c r="O10" s="37">
        <x:f t="shared" si="9"/>
        <x:v>2025526.2</x:v>
      </x:c>
      <x:c r="P10" s="37">
        <x:f t="shared" si="9"/>
        <x:v>2622464.1</x:v>
      </x:c>
      <x:c r="Q10" s="37">
        <x:f t="shared" si="9"/>
        <x:v>2888670.75</x:v>
      </x:c>
      <x:c r="R10" s="37">
        <x:f t="shared" si="9"/>
        <x:v>3617133</x:v>
      </x:c>
      <x:c r="S10" s="37">
        <x:f t="shared" si="9"/>
        <x:v>3909286.05</x:v>
      </x:c>
      <x:c r="T10" s="37">
        <x:f t="shared" si="9"/>
        <x:v>4800169.35</x:v>
      </x:c>
      <x:c r="U10" s="37">
        <x:f t="shared" si="9"/>
        <x:v>5199820.725</x:v>
      </x:c>
      <x:c r="V10" s="37">
        <x:f t="shared" si="9"/>
        <x:v>6193849.5</x:v>
      </x:c>
      <x:c r="W10" s="37">
        <x:f t="shared" si="9"/>
        <x:v>6612918</x:v>
      </x:c>
      <x:c r="X10" s="37">
        <x:f t="shared" si="9"/>
        <x:v>6967974</x:v>
      </x:c>
      <x:c r="Y10" s="37">
        <x:f t="shared" si="9"/>
        <x:v>7290597</x:v>
      </x:c>
      <x:c r="AA10" s="37">
        <x:f t="shared" si="2"/>
        <x:v>5834824.725</x:v>
      </x:c>
      <x:c r="AB10" s="37"/>
      <x:c r="AC10" s="37">
        <x:f t="shared" si="3"/>
        <x:v>53969493.53</x:v>
      </x:c>
      <x:c r="AD10" s="37"/>
      <x:c r="AE10" s="37" t="n">
        <x:f>AE4-AE8-AE9</x:f>
        <x:v>102212074.5975</x:v>
      </x:c>
      <x:c r="AF10" s="37"/>
      <x:c r="AG10" s="37" t="n">
        <x:f>AG4-AG8-AG9</x:f>
        <x:v>153318111.89625</x:v>
      </x:c>
      <x:c r="AH10" s="37"/>
      <x:c r="AI10" s="37" t="n">
        <x:f>AI4-AI8-AI9</x:f>
        <x:v>199313545.465125</x:v>
      </x:c>
      <x:c r="AJ10" s="37"/>
    </x:row>
    <x:row r="11" ht="15.75" customHeight="1">
      <x:c r="A11" s="27" t="s">
        <x:v>112</x:v>
      </x:c>
      <x:c r="B11" s="31" t="n">
        <x:f t="shared" ref="B11:Y11" si="10">SUM(B12:B14)</x:f>
        <x:v>6700</x:v>
      </x:c>
      <x:c r="C11" s="31">
        <x:f t="shared" si="10"/>
        <x:v>8556.25</x:v>
      </x:c>
      <x:c r="D11" s="31">
        <x:f t="shared" si="10"/>
        <x:v>10412.5</x:v>
      </x:c>
      <x:c r="E11" s="31">
        <x:f t="shared" si="10"/>
        <x:v>12168.75</x:v>
      </x:c>
      <x:c r="F11" s="31">
        <x:f t="shared" si="10"/>
        <x:v>151175</x:v>
      </x:c>
      <x:c r="G11" s="31">
        <x:f t="shared" si="10"/>
        <x:v>179931.25</x:v>
      </x:c>
      <x:c r="H11" s="31">
        <x:f t="shared" si="10"/>
        <x:v>208687.5</x:v>
      </x:c>
      <x:c r="I11" s="31">
        <x:f t="shared" si="10"/>
        <x:v>455693.75</x:v>
      </x:c>
      <x:c r="J11" s="31">
        <x:f t="shared" si="10"/>
        <x:v>504600</x:v>
      </x:c>
      <x:c r="K11" s="31">
        <x:f t="shared" si="10"/>
        <x:v>553506.25</x:v>
      </x:c>
      <x:c r="L11" s="31">
        <x:f t="shared" si="10"/>
        <x:v>891537.5</x:v>
      </x:c>
      <x:c r="M11" s="31">
        <x:f t="shared" si="10"/>
        <x:v>964068.75</x:v>
      </x:c>
      <x:c r="N11" s="31">
        <x:f t="shared" si="10"/>
        <x:v>1386766.25</x:v>
      </x:c>
      <x:c r="O11" s="31">
        <x:f t="shared" si="10"/>
        <x:v>1496713.75</x:v>
      </x:c>
      <x:c r="P11" s="31">
        <x:f t="shared" si="10"/>
        <x:v>2000411.25</x:v>
      </x:c>
      <x:c r="Q11" s="31">
        <x:f t="shared" si="10"/>
        <x:v>2171500</x:v>
      </x:c>
      <x:c r="R11" s="31">
        <x:f t="shared" si="10"/>
        <x:v>2783488.75</x:v>
      </x:c>
      <x:c r="S11" s="31">
        <x:f t="shared" si="10"/>
        <x:v>2967977.5</x:v>
      </x:c>
      <x:c r="T11" s="31">
        <x:f t="shared" si="10"/>
        <x:v>3718732.5</x:v>
      </x:c>
      <x:c r="U11" s="31">
        <x:f t="shared" si="10"/>
        <x:v>3981237.5</x:v>
      </x:c>
      <x:c r="V11" s="31">
        <x:f t="shared" si="10"/>
        <x:v>4816267.5</x:v>
      </x:c>
      <x:c r="W11" s="31">
        <x:f t="shared" si="10"/>
        <x:v>5088797.5</x:v>
      </x:c>
      <x:c r="X11" s="31">
        <x:f t="shared" si="10"/>
        <x:v>5361327.5</x:v>
      </x:c>
      <x:c r="Y11" s="31">
        <x:f t="shared" si="10"/>
        <x:v>5606757.5</x:v>
      </x:c>
      <x:c r="AA11" s="31">
        <x:f t="shared" si="2"/>
        <x:v>3947037.5</x:v>
      </x:c>
      <x:c r="AB11" s="31"/>
      <x:c r="AC11" s="31">
        <x:f t="shared" si="3"/>
        <x:v>41379977.5</x:v>
      </x:c>
      <x:c r="AD11" s="31"/>
      <x:c r="AE11" s="31" t="n">
        <x:f>SUM(AE12:AE14)</x:f>
        <x:v>78370985.25</x:v>
      </x:c>
      <x:c r="AF11" s="31"/>
      <x:c r="AG11" s="31" t="n">
        <x:f>SUM(AG12:AG14)</x:f>
        <x:v>117429074.825</x:v>
      </x:c>
      <x:c r="AH11" s="31"/>
      <x:c r="AI11" s="31" t="n">
        <x:f>SUM(AI12:AI14)</x:f>
        <x:v>152587725.4775</x:v>
      </x:c>
      <x:c r="AJ11" s="31"/>
    </x:row>
    <x:row r="12" ht="15.75" customHeight="1">
      <x:c r="A12" s="27" t="s">
        <x:v>113</x:v>
      </x:c>
      <x:c r="B12" s="31" t="n">
        <x:f>Premissas_Baseline!B34</x:f>
        <x:v>5100</x:v>
      </x:c>
      <x:c r="C12" s="31" t="n">
        <x:f>Premissas_Baseline!C34</x:f>
        <x:v>6056.25</x:v>
      </x:c>
      <x:c r="D12" s="31" t="n">
        <x:f>Premissas_Baseline!D34</x:f>
        <x:v>7012.5</x:v>
      </x:c>
      <x:c r="E12" s="31" t="n">
        <x:f>Premissas_Baseline!E34</x:f>
        <x:v>7968.75</x:v>
      </x:c>
      <x:c r="F12" s="31" t="n">
        <x:f>Premissas_Baseline!F34</x:f>
        <x:v>8925</x:v>
      </x:c>
      <x:c r="G12" s="31" t="n">
        <x:f>Premissas_Baseline!G34</x:f>
        <x:v>9881.25</x:v>
      </x:c>
      <x:c r="H12" s="31" t="n">
        <x:f>Premissas_Baseline!H34</x:f>
        <x:v>10837.5</x:v>
      </x:c>
      <x:c r="I12" s="31" t="n">
        <x:f>Premissas_Baseline!I34</x:f>
        <x:v>11793.75</x:v>
      </x:c>
      <x:c r="J12" s="31" t="n">
        <x:f>Premissas_Baseline!J34</x:f>
        <x:v>12750</x:v>
      </x:c>
      <x:c r="K12" s="31" t="n">
        <x:f>Premissas_Baseline!K34</x:f>
        <x:v>13706.25</x:v>
      </x:c>
      <x:c r="L12" s="31" t="n">
        <x:f>Premissas_Baseline!L34</x:f>
        <x:v>14662.5</x:v>
      </x:c>
      <x:c r="M12" s="31" t="n">
        <x:f>Premissas_Baseline!M34</x:f>
        <x:v>15618.75</x:v>
      </x:c>
      <x:c r="N12" s="31" t="n">
        <x:f>Premissas_Baseline!N34</x:f>
        <x:v>16766.25</x:v>
      </x:c>
      <x:c r="O12" s="31" t="n">
        <x:f>Premissas_Baseline!O34</x:f>
        <x:v>17913.75</x:v>
      </x:c>
      <x:c r="P12" s="31" t="n">
        <x:f>Premissas_Baseline!P34</x:f>
        <x:v>19061.25</x:v>
      </x:c>
      <x:c r="Q12" s="31" t="n">
        <x:f>Premissas_Baseline!Q34</x:f>
        <x:v>20400</x:v>
      </x:c>
      <x:c r="R12" s="31" t="n">
        <x:f>Premissas_Baseline!R34</x:f>
        <x:v>21738.75</x:v>
      </x:c>
      <x:c r="S12" s="31" t="n">
        <x:f>Premissas_Baseline!S34</x:f>
        <x:v>23077.5</x:v>
      </x:c>
      <x:c r="T12" s="31" t="n">
        <x:f>Premissas_Baseline!T34</x:f>
        <x:v>24607.5</x:v>
      </x:c>
      <x:c r="U12" s="31" t="n">
        <x:f>Premissas_Baseline!U34</x:f>
        <x:v>26137.5</x:v>
      </x:c>
      <x:c r="V12" s="31" t="n">
        <x:f>Premissas_Baseline!V34</x:f>
        <x:v>27667.5</x:v>
      </x:c>
      <x:c r="W12" s="31" t="n">
        <x:f>Premissas_Baseline!W34</x:f>
        <x:v>29197.5</x:v>
      </x:c>
      <x:c r="X12" s="31" t="n">
        <x:f>Premissas_Baseline!X34</x:f>
        <x:v>30727.5</x:v>
      </x:c>
      <x:c r="Y12" s="31" t="n">
        <x:f>Premissas_Baseline!Y34</x:f>
        <x:v>32257.5</x:v>
      </x:c>
      <x:c r="Z12" s="41"/>
      <x:c r="AA12" s="31">
        <x:f t="shared" si="2"/>
        <x:v>124312.5</x:v>
      </x:c>
      <x:c r="AB12" s="31"/>
      <x:c r="AC12" s="31">
        <x:f t="shared" si="3"/>
        <x:v>289552.5</x:v>
      </x:c>
      <x:c r="AD12" s="31"/>
      <x:c r="AE12" s="31" t="n">
        <x:f>AC12*1.1</x:f>
        <x:v>318507.75</x:v>
      </x:c>
      <x:c r="AF12" s="31"/>
      <x:c r="AG12" s="31" t="n">
        <x:f>AE12*1.1</x:f>
        <x:v>350358.525</x:v>
      </x:c>
      <x:c r="AH12" s="31"/>
      <x:c r="AI12" s="31" t="n">
        <x:f>AG12*1.1</x:f>
        <x:v>385394.37750000006</x:v>
      </x:c>
      <x:c r="AJ12" s="31"/>
    </x:row>
    <x:row r="13" ht="15.75" customHeight="1">
      <x:c r="A13" s="27" t="s">
        <x:v>114</x:v>
      </x:c>
      <x:c r="B13" s="31" t="n">
        <x:f>B5*Premissas_Baseline!$B$29</x:f>
        <x:v>1600</x:v>
      </x:c>
      <x:c r="C13" s="31" t="n">
        <x:f>C5*Premissas_Baseline!$B$29</x:f>
        <x:v>2500</x:v>
      </x:c>
      <x:c r="D13" s="31" t="n">
        <x:f>D5*Premissas_Baseline!$B$29</x:f>
        <x:v>3400</x:v>
      </x:c>
      <x:c r="E13" s="31" t="n">
        <x:f>E5*Premissas_Baseline!$B$29</x:f>
        <x:v>4200</x:v>
      </x:c>
      <x:c r="F13" s="31" t="n">
        <x:f>F5*Premissas_Baseline!$B$29</x:f>
        <x:v>5000</x:v>
      </x:c>
      <x:c r="G13" s="31" t="n">
        <x:f>G5*Premissas_Baseline!$B$29</x:f>
        <x:v>5800</x:v>
      </x:c>
      <x:c r="H13" s="31" t="n">
        <x:f>H5*Premissas_Baseline!$B$29</x:f>
        <x:v>6600</x:v>
      </x:c>
      <x:c r="I13" s="31" t="n">
        <x:f>I5*Premissas_Baseline!$B$29</x:f>
        <x:v>7400</x:v>
      </x:c>
      <x:c r="J13" s="31" t="n">
        <x:f>J5*Premissas_Baseline!$B$29</x:f>
        <x:v>8100</x:v>
      </x:c>
      <x:c r="K13" s="31" t="n">
        <x:f>K5*Premissas_Baseline!$B$29</x:f>
        <x:v>8800</x:v>
      </x:c>
      <x:c r="L13" s="31" t="n">
        <x:f>L5*Premissas_Baseline!$B$29</x:f>
        <x:v>9500</x:v>
      </x:c>
      <x:c r="M13" s="31" t="n">
        <x:f>M5*Premissas_Baseline!$B$29</x:f>
        <x:v>10200</x:v>
      </x:c>
      <x:c r="N13" s="31" t="n">
        <x:f>N5*Premissas_Baseline!$B$29</x:f>
        <x:v>11000</x:v>
      </x:c>
      <x:c r="O13" s="31" t="n">
        <x:f>O5*Premissas_Baseline!$B$29</x:f>
        <x:v>11800</x:v>
      </x:c>
      <x:c r="P13" s="31" t="n">
        <x:f>P5*Premissas_Baseline!$B$29</x:f>
        <x:v>12600</x:v>
      </x:c>
      <x:c r="Q13" s="31" t="n">
        <x:f>Q5*Premissas_Baseline!$B$29</x:f>
        <x:v>13600</x:v>
      </x:c>
      <x:c r="R13" s="31" t="n">
        <x:f>R5*Premissas_Baseline!$B$29</x:f>
        <x:v>14500</x:v>
      </x:c>
      <x:c r="S13" s="31" t="n">
        <x:f>S5*Premissas_Baseline!$B$29</x:f>
        <x:v>15400</x:v>
      </x:c>
      <x:c r="T13" s="31" t="n">
        <x:f>T5*Premissas_Baseline!$B$29</x:f>
        <x:v>16500</x:v>
      </x:c>
      <x:c r="U13" s="31" t="n">
        <x:f>U5*Premissas_Baseline!$B$29</x:f>
        <x:v>17600</x:v>
      </x:c>
      <x:c r="V13" s="31" t="n">
        <x:f>V5*Premissas_Baseline!$B$29</x:f>
        <x:v>18600</x:v>
      </x:c>
      <x:c r="W13" s="31" t="n">
        <x:f>W5*Premissas_Baseline!$B$29</x:f>
        <x:v>19600</x:v>
      </x:c>
      <x:c r="X13" s="31" t="n">
        <x:f>X5*Premissas_Baseline!$B$29</x:f>
        <x:v>20600</x:v>
      </x:c>
      <x:c r="Y13" s="31" t="n">
        <x:f>Y5*Premissas_Baseline!$B$29</x:f>
        <x:v>21500</x:v>
      </x:c>
      <x:c r="Z13" s="41"/>
      <x:c r="AA13" s="31">
        <x:f t="shared" si="2"/>
        <x:v>73100</x:v>
      </x:c>
      <x:c r="AB13" s="31"/>
      <x:c r="AC13" s="31">
        <x:f t="shared" si="3"/>
        <x:v>193300</x:v>
      </x:c>
      <x:c r="AD13" s="31"/>
      <x:c r="AE13" s="31" t="n">
        <x:f t="shared" ref="AE13:AE14" si="11">AC13/AC5*AE5</x:f>
        <x:v>347940</x:v>
      </x:c>
      <x:c r="AF13" s="31"/>
      <x:c r="AG13" s="31" t="n">
        <x:f t="shared" ref="AG13:AG14" si="12">AE13/AE5*AG5</x:f>
        <x:v>521910</x:v>
      </x:c>
      <x:c r="AH13" s="31"/>
      <x:c r="AI13" s="31" t="n">
        <x:f t="shared" ref="AI13:AI14" si="13">AG13/AG5*AI5</x:f>
        <x:v>678483</x:v>
      </x:c>
      <x:c r="AJ13" s="31"/>
    </x:row>
    <x:row r="14" ht="15.75" customHeight="1">
      <x:c r="A14" s="42" t="s">
        <x:v>115</x:v>
      </x:c>
      <x:c r="B14" s="40" t="n">
        <x:f>Premissas_Baseline!$B$31*Premissas_Baseline!B14*Premissas_Baseline!B8</x:f>
        <x:v>0</x:v>
      </x:c>
      <x:c r="C14" s="40" t="n">
        <x:f>Premissas_Baseline!$B$31*Premissas_Baseline!C14*Premissas_Baseline!C8</x:f>
        <x:v>0</x:v>
      </x:c>
      <x:c r="D14" s="40" t="n">
        <x:f>Premissas_Baseline!$B$31*Premissas_Baseline!D14*Premissas_Baseline!D8</x:f>
        <x:v>0</x:v>
      </x:c>
      <x:c r="E14" s="40" t="n">
        <x:f>Premissas_Baseline!$B$31*Premissas_Baseline!E14*Premissas_Baseline!E8</x:f>
        <x:v>0</x:v>
      </x:c>
      <x:c r="F14" s="40" t="n">
        <x:f>Premissas_Baseline!$B$31*Premissas_Baseline!F14*Premissas_Baseline!F8</x:f>
        <x:v>137250</x:v>
      </x:c>
      <x:c r="G14" s="40" t="n">
        <x:f>Premissas_Baseline!$B$31*Premissas_Baseline!G14*Premissas_Baseline!G8</x:f>
        <x:v>164250</x:v>
      </x:c>
      <x:c r="H14" s="40" t="n">
        <x:f>Premissas_Baseline!$B$31*Premissas_Baseline!H14*Premissas_Baseline!H8</x:f>
        <x:v>191250</x:v>
      </x:c>
      <x:c r="I14" s="40" t="n">
        <x:f>Premissas_Baseline!$B$31*Premissas_Baseline!I14*Premissas_Baseline!I8</x:f>
        <x:v>436500</x:v>
      </x:c>
      <x:c r="J14" s="40" t="n">
        <x:f>Premissas_Baseline!$B$31*Premissas_Baseline!J14*Premissas_Baseline!J8</x:f>
        <x:v>483750</x:v>
      </x:c>
      <x:c r="K14" s="40" t="n">
        <x:f>Premissas_Baseline!$B$31*Premissas_Baseline!K14*Premissas_Baseline!K8</x:f>
        <x:v>531000</x:v>
      </x:c>
      <x:c r="L14" s="40" t="n">
        <x:f>Premissas_Baseline!$B$31*Premissas_Baseline!L14*Premissas_Baseline!L8</x:f>
        <x:v>867375</x:v>
      </x:c>
      <x:c r="M14" s="40" t="n">
        <x:f>Premissas_Baseline!$B$31*Premissas_Baseline!M14*Premissas_Baseline!M8</x:f>
        <x:v>938250</x:v>
      </x:c>
      <x:c r="N14" s="40" t="n">
        <x:f>Premissas_Baseline!$B$31*Premissas_Baseline!N14*Premissas_Baseline!N8</x:f>
        <x:v>1359000</x:v>
      </x:c>
      <x:c r="O14" s="40" t="n">
        <x:f>Premissas_Baseline!$B$31*Premissas_Baseline!O14*Premissas_Baseline!O8</x:f>
        <x:v>1467000</x:v>
      </x:c>
      <x:c r="P14" s="40" t="n">
        <x:f>Premissas_Baseline!$B$31*Premissas_Baseline!P14*Premissas_Baseline!P8</x:f>
        <x:v>1968750</x:v>
      </x:c>
      <x:c r="Q14" s="40" t="n">
        <x:f>Premissas_Baseline!$B$31*Premissas_Baseline!Q14*Premissas_Baseline!Q8</x:f>
        <x:v>2137500</x:v>
      </x:c>
      <x:c r="R14" s="40" t="n">
        <x:f>Premissas_Baseline!$B$31*Premissas_Baseline!R14*Premissas_Baseline!R8</x:f>
        <x:v>2747250</x:v>
      </x:c>
      <x:c r="S14" s="40" t="n">
        <x:f>Premissas_Baseline!$B$31*Premissas_Baseline!S14*Premissas_Baseline!S8</x:f>
        <x:v>2929500</x:v>
      </x:c>
      <x:c r="T14" s="40" t="n">
        <x:f>Premissas_Baseline!$B$31*Premissas_Baseline!T14*Premissas_Baseline!T8</x:f>
        <x:v>3677624.9999999995</x:v>
      </x:c>
      <x:c r="U14" s="40" t="n">
        <x:f>Premissas_Baseline!$B$31*Premissas_Baseline!U14*Premissas_Baseline!U8</x:f>
        <x:v>3937499.9999999995</x:v>
      </x:c>
      <x:c r="V14" s="40" t="n">
        <x:f>Premissas_Baseline!$B$31*Premissas_Baseline!V14*Premissas_Baseline!V8</x:f>
        <x:v>4770000</x:v>
      </x:c>
      <x:c r="W14" s="40" t="n">
        <x:f>Premissas_Baseline!$B$31*Premissas_Baseline!W14*Premissas_Baseline!W8</x:f>
        <x:v>5040000</x:v>
      </x:c>
      <x:c r="X14" s="40" t="n">
        <x:f>Premissas_Baseline!$B$31*Premissas_Baseline!X14*Premissas_Baseline!X8</x:f>
        <x:v>5310000</x:v>
      </x:c>
      <x:c r="Y14" s="40" t="n">
        <x:f>Premissas_Baseline!$B$31*Premissas_Baseline!Y14*Premissas_Baseline!Y8</x:f>
        <x:v>5553000</x:v>
      </x:c>
      <x:c r="Z14" s="41"/>
      <x:c r="AA14" s="40">
        <x:f t="shared" si="2"/>
        <x:v>3749625</x:v>
      </x:c>
      <x:c r="AB14" s="40"/>
      <x:c r="AC14" s="40">
        <x:f t="shared" si="3"/>
        <x:v>40897125</x:v>
      </x:c>
      <x:c r="AD14" s="40"/>
      <x:c r="AE14" s="40">
        <x:f t="shared" si="11"/>
        <x:v>77704537.5</x:v>
      </x:c>
      <x:c r="AF14" s="40"/>
      <x:c r="AG14" s="40">
        <x:f t="shared" si="12"/>
        <x:v>116556806.3</x:v>
      </x:c>
      <x:c r="AH14" s="40"/>
      <x:c r="AI14" s="40">
        <x:f t="shared" si="13"/>
        <x:v>151523848.1</x:v>
      </x:c>
      <x:c r="AJ14" s="40"/>
    </x:row>
    <x:row r="15" ht="15.75" customHeight="1">
      <x:c r="A15" s="4" t="s">
        <x:v>116</x:v>
      </x:c>
      <x:c r="B15" s="43" t="n">
        <x:f t="shared" ref="B15:Y15" si="14">B10-B11</x:f>
        <x:v>20612</x:v>
      </x:c>
      <x:c r="C15" s="37">
        <x:f t="shared" si="14"/>
        <x:v>34118.75</x:v>
      </x:c>
      <x:c r="D15" s="37">
        <x:f t="shared" si="14"/>
        <x:v>47625.5</x:v>
      </x:c>
      <x:c r="E15" s="37">
        <x:f t="shared" si="14"/>
        <x:v>59525.25</x:v>
      </x:c>
      <x:c r="F15" s="37">
        <x:f t="shared" si="14"/>
        <x:v>90365.5</x:v>
      </x:c>
      <x:c r="G15" s="37">
        <x:f t="shared" si="14"/>
        <x:v>121610.3</x:v>
      </x:c>
      <x:c r="H15" s="37">
        <x:f t="shared" si="14"/>
        <x:v>140308.65</x:v>
      </x:c>
      <x:c r="I15" s="37">
        <x:f t="shared" si="14"/>
        <x:v>189125.5</x:v>
      </x:c>
      <x:c r="J15" s="37">
        <x:f t="shared" si="14"/>
        <x:v>233848.2</x:v>
      </x:c>
      <x:c r="K15" s="37">
        <x:f t="shared" si="14"/>
        <x:v>256038.5</x:v>
      </x:c>
      <x:c r="L15" s="37">
        <x:f t="shared" si="14"/>
        <x:v>318128.05</x:v>
      </x:c>
      <x:c r="M15" s="37">
        <x:f t="shared" si="14"/>
        <x:v>376481.025</x:v>
      </x:c>
      <x:c r="N15" s="37">
        <x:f t="shared" si="14"/>
        <x:v>454318.6</x:v>
      </x:c>
      <x:c r="O15" s="37">
        <x:f t="shared" si="14"/>
        <x:v>528812.45</x:v>
      </x:c>
      <x:c r="P15" s="37">
        <x:f t="shared" si="14"/>
        <x:v>622052.85</x:v>
      </x:c>
      <x:c r="Q15" s="37">
        <x:f t="shared" si="14"/>
        <x:v>717170.75</x:v>
      </x:c>
      <x:c r="R15" s="37">
        <x:f t="shared" si="14"/>
        <x:v>833644.25</x:v>
      </x:c>
      <x:c r="S15" s="37">
        <x:f t="shared" si="14"/>
        <x:v>941308.55</x:v>
      </x:c>
      <x:c r="T15" s="37">
        <x:f t="shared" si="14"/>
        <x:v>1081436.85</x:v>
      </x:c>
      <x:c r="U15" s="37">
        <x:f t="shared" si="14"/>
        <x:v>1218583.225</x:v>
      </x:c>
      <x:c r="V15" s="37">
        <x:f t="shared" si="14"/>
        <x:v>1377582</x:v>
      </x:c>
      <x:c r="W15" s="37">
        <x:f t="shared" si="14"/>
        <x:v>1524120.5</x:v>
      </x:c>
      <x:c r="X15" s="37">
        <x:f t="shared" si="14"/>
        <x:v>1606646.5</x:v>
      </x:c>
      <x:c r="Y15" s="37">
        <x:f t="shared" si="14"/>
        <x:v>1683839.5</x:v>
      </x:c>
      <x:c r="AA15" s="37">
        <x:f t="shared" si="2"/>
        <x:v>1887787.225</x:v>
      </x:c>
      <x:c r="AB15" s="44" t="n">
        <x:f>AA15/$AA$10</x:f>
        <x:v>0.3235379491197999</x:v>
      </x:c>
      <x:c r="AC15" s="37">
        <x:f t="shared" si="3"/>
        <x:v>12589516.03</x:v>
      </x:c>
      <x:c r="AD15" s="44" t="n">
        <x:f>AC15/$AC$10</x:f>
        <x:v>0.23327096858898388</x:v>
      </x:c>
      <x:c r="AE15" s="37" t="n">
        <x:f>AE10-AE11</x:f>
        <x:v>23841089.347499996</x:v>
      </x:c>
      <x:c r="AF15" s="44" t="n">
        <x:f t="shared" ref="AF15:AF46" si="16">AE15/$AE$10</x:f>
        <x:v>0.2332512028679939</x:v>
      </x:c>
      <x:c r="AG15" s="37" t="n">
        <x:f>AG10-AG11</x:f>
        <x:v>35889037.07125001</x:v>
      </x:c>
      <x:c r="AH15" s="44" t="n">
        <x:f t="shared" ref="AH15:AH46" si="17">AG15/$AG$10</x:f>
        <x:v>0.23408217481530186</x:v>
      </x:c>
      <x:c r="AI15" s="37" t="n">
        <x:f>AI10-AI11</x:f>
        <x:v>46725819.987625</x:v>
      </x:c>
      <x:c r="AJ15" s="44" t="n">
        <x:f t="shared" ref="AJ15:AJ46" si="18">AI15/$AI$10</x:f>
        <x:v>0.23443374045945553</x:v>
      </x:c>
    </x:row>
    <x:row r="16" ht="15.75" customHeight="1">
      <x:c r="A16" s="27" t="s">
        <x:v>117</x:v>
      </x:c>
      <x:c r="B16" s="31" t="n">
        <x:f t="shared" ref="B16:Y16" si="15">B17+B27+B31+B38+B36+B43</x:f>
        <x:v>344971.5333333333</x:v>
      </x:c>
      <x:c r="C16" s="31">
        <x:f t="shared" si="15"/>
        <x:v>402624.6711</x:v>
      </x:c>
      <x:c r="D16" s="31">
        <x:f t="shared" si="15"/>
        <x:v>461100.8378</x:v>
      </x:c>
      <x:c r="E16" s="31">
        <x:f t="shared" si="15"/>
        <x:v>487250.2994</x:v>
      </x:c>
      <x:c r="F16" s="31">
        <x:f t="shared" si="15"/>
        <x:v>565225.5604</x:v>
      </x:c>
      <x:c r="G16" s="31">
        <x:f t="shared" si="15"/>
        <x:v>596471.6034</x:v>
      </x:c>
      <x:c r="H16" s="31">
        <x:f t="shared" si="15"/>
        <x:v>614052.0902</x:v>
      </x:c>
      <x:c r="I16" s="31">
        <x:f t="shared" si="15"/>
        <x:v>665620.913</x:v>
      </x:c>
      <x:c r="J16" s="31">
        <x:f t="shared" si="15"/>
        <x:v>692975.7294</x:v>
      </x:c>
      <x:c r="K16" s="31">
        <x:f t="shared" si="15"/>
        <x:v>744518.3255</x:v>
      </x:c>
      <x:c r="L16" s="31">
        <x:f t="shared" si="15"/>
        <x:v>793545.4327</x:v>
      </x:c>
      <x:c r="M16" s="31">
        <x:f t="shared" si="15"/>
        <x:v>820648.8993</x:v>
      </x:c>
      <x:c r="N16" s="31">
        <x:f t="shared" si="15"/>
        <x:v>878031.6538</x:v>
      </x:c>
      <x:c r="O16" s="31">
        <x:f t="shared" si="15"/>
        <x:v>893778.546</x:v>
      </x:c>
      <x:c r="P16" s="31">
        <x:f t="shared" si="15"/>
        <x:v>962092.7829</x:v>
      </x:c>
      <x:c r="Q16" s="31">
        <x:f t="shared" si="15"/>
        <x:v>986077.7316</x:v>
      </x:c>
      <x:c r="R16" s="31">
        <x:f t="shared" si="15"/>
        <x:v>1068936.928</x:v>
      </x:c>
      <x:c r="S16" s="31">
        <x:f t="shared" si="15"/>
        <x:v>1094874.084</x:v>
      </x:c>
      <x:c r="T16" s="31">
        <x:f t="shared" si="15"/>
        <x:v>1196343.097</x:v>
      </x:c>
      <x:c r="U16" s="31">
        <x:f t="shared" si="15"/>
        <x:v>1232798.062</x:v>
      </x:c>
      <x:c r="V16" s="31">
        <x:f t="shared" si="15"/>
        <x:v>1345693.274</x:v>
      </x:c>
      <x:c r="W16" s="31">
        <x:f t="shared" si="15"/>
        <x:v>1383683.248</x:v>
      </x:c>
      <x:c r="X16" s="31">
        <x:f t="shared" si="15"/>
        <x:v>1421772.72</x:v>
      </x:c>
      <x:c r="Y16" s="31">
        <x:f t="shared" si="15"/>
        <x:v>1456366.665</x:v>
      </x:c>
      <x:c r="AA16" s="31">
        <x:f t="shared" si="2"/>
        <x:v>7189005.896</x:v>
      </x:c>
      <x:c r="AB16" s="29" t="n">
        <x:f t="shared" ref="AB16:AB45" si="20">-AA16/$AA$10</x:f>
        <x:v>-1.2320860068337358</x:v>
      </x:c>
      <x:c r="AC16" s="31">
        <x:f t="shared" si="3"/>
        <x:v>13920448.79</x:v>
      </x:c>
      <x:c r="AD16" s="29" t="n">
        <x:f t="shared" ref="AD16:AD45" si="21">-AC16/$AC$10</x:f>
        <x:v>-0.25793180331147714</x:v>
      </x:c>
      <x:c r="AE16" s="31" t="n">
        <x:f>AE17+AE27+AE31+AE36+AE38+AE43</x:f>
        <x:v>21727620.43147096</x:v>
      </x:c>
      <x:c r="AF16" s="29">
        <x:f t="shared" si="16"/>
        <x:v>0.2125739108</x:v>
      </x:c>
      <x:c r="AG16" s="31" t="n">
        <x:f>AG17+AG27+AG31+AG36+AG38+AG43</x:f>
        <x:v>30219829.97308144</x:v>
      </x:c>
      <x:c r="AH16" s="29">
        <x:f t="shared" si="17"/>
        <x:v>0.1971054144</x:v>
      </x:c>
      <x:c r="AI16" s="31" t="n">
        <x:f>AI17+AI27+AI31+AI36+AI38+AI43</x:f>
        <x:v>38400256.76590487</x:v>
      </x:c>
      <x:c r="AJ16" s="29">
        <x:f t="shared" si="18"/>
        <x:v>0.1926625543</x:v>
      </x:c>
    </x:row>
    <x:row r="17" ht="15.75" customHeight="1">
      <x:c r="A17" s="27" t="s">
        <x:v>118</x:v>
      </x:c>
      <x:c r="B17" s="31" t="n">
        <x:f t="shared" ref="B17:Y17" si="19">SUM(B18:B26)</x:f>
        <x:v>250093.19999999998</x:v>
      </x:c>
      <x:c r="C17" s="31">
        <x:f t="shared" si="19"/>
        <x:v>307293.56</x:v>
      </x:c>
      <x:c r="D17" s="31">
        <x:f t="shared" si="19"/>
        <x:v>363650.56</x:v>
      </x:c>
      <x:c r="E17" s="31">
        <x:f t="shared" si="19"/>
        <x:v>389001.48</x:v>
      </x:c>
      <x:c r="F17" s="31">
        <x:f t="shared" si="19"/>
        <x:v>452661.3</x:v>
      </x:c>
      <x:c r="G17" s="31">
        <x:f t="shared" si="19"/>
        <x:v>479257.38</x:v>
      </x:c>
      <x:c r="H17" s="31">
        <x:f t="shared" si="19"/>
        <x:v>492375.1</x:v>
      </x:c>
      <x:c r="I17" s="31">
        <x:f t="shared" si="19"/>
        <x:v>508982.74</x:v>
      </x:c>
      <x:c r="J17" s="31">
        <x:f t="shared" si="19"/>
        <x:v>527556.12</x:v>
      </x:c>
      <x:c r="K17" s="31">
        <x:f t="shared" si="19"/>
        <x:v>550261.18</x:v>
      </x:c>
      <x:c r="L17" s="31">
        <x:f t="shared" si="19"/>
        <x:v>552868.68</x:v>
      </x:c>
      <x:c r="M17" s="31">
        <x:f t="shared" si="19"/>
        <x:v>567269.92</x:v>
      </x:c>
      <x:c r="N17" s="31">
        <x:f t="shared" si="19"/>
        <x:v>567269.92</x:v>
      </x:c>
      <x:c r="O17" s="31">
        <x:f t="shared" si="19"/>
        <x:v>567269.92</x:v>
      </x:c>
      <x:c r="P17" s="31">
        <x:f t="shared" si="19"/>
        <x:v>567269.92</x:v>
      </x:c>
      <x:c r="Q17" s="31">
        <x:f t="shared" si="19"/>
        <x:v>567269.92</x:v>
      </x:c>
      <x:c r="R17" s="31">
        <x:f t="shared" si="19"/>
        <x:v>567269.92</x:v>
      </x:c>
      <x:c r="S17" s="31">
        <x:f t="shared" si="19"/>
        <x:v>567269.92</x:v>
      </x:c>
      <x:c r="T17" s="31">
        <x:f t="shared" si="19"/>
        <x:v>567269.92</x:v>
      </x:c>
      <x:c r="U17" s="31">
        <x:f t="shared" si="19"/>
        <x:v>567269.92</x:v>
      </x:c>
      <x:c r="V17" s="31">
        <x:f t="shared" si="19"/>
        <x:v>567269.92</x:v>
      </x:c>
      <x:c r="W17" s="31">
        <x:f t="shared" si="19"/>
        <x:v>567269.92</x:v>
      </x:c>
      <x:c r="X17" s="31">
        <x:f t="shared" si="19"/>
        <x:v>567269.92</x:v>
      </x:c>
      <x:c r="Y17" s="31">
        <x:f t="shared" si="19"/>
        <x:v>567269.92</x:v>
      </x:c>
      <x:c r="AA17" s="31">
        <x:f t="shared" si="2"/>
        <x:v>5441271.22</x:v>
      </x:c>
      <x:c r="AB17" s="29">
        <x:f t="shared" si="20"/>
        <x:v>-0.9325509294</x:v>
      </x:c>
      <x:c r="AC17" s="31">
        <x:f t="shared" si="3"/>
        <x:v>6807239.04</x:v>
      </x:c>
      <x:c r="AD17" s="29">
        <x:f t="shared" si="21"/>
        <x:v>-0.1261312381</x:v>
      </x:c>
      <x:c r="AE17" s="31" t="n">
        <x:f>SUM(AE18:AE26)</x:f>
        <x:v>9189772.704</x:v>
      </x:c>
      <x:c r="AF17" s="29">
        <x:f t="shared" si="16"/>
        <x:v>0.08990887564</x:v>
      </x:c>
      <x:c r="AG17" s="31" t="n">
        <x:f>SUM(AG18:AG26)</x:f>
        <x:v>11946704.515199998</x:v>
      </x:c>
      <x:c r="AH17" s="29">
        <x:f t="shared" si="17"/>
        <x:v>0.07792102556</x:v>
      </x:c>
      <x:c r="AI17" s="31" t="n">
        <x:f>SUM(AI18:AI26)</x:f>
        <x:v>14933380.644</x:v>
      </x:c>
      <x:c r="AJ17" s="29">
        <x:f t="shared" si="18"/>
        <x:v>0.07492406303</x:v>
      </x:c>
    </x:row>
    <x:row r="18" ht="15.75" customHeight="1">
      <x:c r="A18" s="45" t="s">
        <x:v>119</x:v>
      </x:c>
      <x:c r="B18" s="46" t="n">
        <x:f>HCs!C62</x:f>
        <x:v>148000</x:v>
      </x:c>
      <x:c r="C18" s="46" t="n">
        <x:f>HCs!D62</x:f>
        <x:v>179900</x:v>
      </x:c>
      <x:c r="D18" s="46" t="n">
        <x:f>HCs!E62</x:f>
        <x:v>212400</x:v>
      </x:c>
      <x:c r="E18" s="46" t="n">
        <x:f>HCs!F62</x:f>
        <x:v>226700</x:v>
      </x:c>
      <x:c r="F18" s="46" t="n">
        <x:f>HCs!G62</x:f>
        <x:v>260750</x:v>
      </x:c>
      <x:c r="G18" s="46" t="n">
        <x:f>HCs!H62</x:f>
        <x:v>273950</x:v>
      </x:c>
      <x:c r="H18" s="46" t="n">
        <x:f>HCs!I62</x:f>
        <x:v>280250</x:v>
      </x:c>
      <x:c r="I18" s="46" t="n">
        <x:f>HCs!J62</x:f>
        <x:v>288350</x:v>
      </x:c>
      <x:c r="J18" s="46" t="n">
        <x:f>HCs!K62</x:f>
        <x:v>297300</x:v>
      </x:c>
      <x:c r="K18" s="46" t="n">
        <x:f>HCs!L62</x:f>
        <x:v>308450</x:v>
      </x:c>
      <x:c r="L18" s="46" t="n">
        <x:f>HCs!M62</x:f>
        <x:v>309700</x:v>
      </x:c>
      <x:c r="M18" s="46" t="n">
        <x:f>HCs!N62</x:f>
        <x:v>316800</x:v>
      </x:c>
      <x:c r="N18" s="46" t="n">
        <x:f>HCs!O62</x:f>
        <x:v>316800</x:v>
      </x:c>
      <x:c r="O18" s="46" t="n">
        <x:f>HCs!P62</x:f>
        <x:v>316800</x:v>
      </x:c>
      <x:c r="P18" s="46" t="n">
        <x:f>HCs!Q62</x:f>
        <x:v>316800</x:v>
      </x:c>
      <x:c r="Q18" s="46" t="n">
        <x:f>HCs!R62</x:f>
        <x:v>316800</x:v>
      </x:c>
      <x:c r="R18" s="46" t="n">
        <x:f>HCs!S62</x:f>
        <x:v>316800</x:v>
      </x:c>
      <x:c r="S18" s="46" t="n">
        <x:f>HCs!T62</x:f>
        <x:v>316800</x:v>
      </x:c>
      <x:c r="T18" s="46" t="n">
        <x:f>HCs!U62</x:f>
        <x:v>316800</x:v>
      </x:c>
      <x:c r="U18" s="46" t="n">
        <x:f>HCs!V62</x:f>
        <x:v>316800</x:v>
      </x:c>
      <x:c r="V18" s="46" t="n">
        <x:f>HCs!W62</x:f>
        <x:v>316800</x:v>
      </x:c>
      <x:c r="W18" s="46" t="n">
        <x:f>HCs!X62</x:f>
        <x:v>316800</x:v>
      </x:c>
      <x:c r="X18" s="46" t="n">
        <x:f>HCs!Y62</x:f>
        <x:v>316800</x:v>
      </x:c>
      <x:c r="Y18" s="46" t="n">
        <x:f>HCs!Z62</x:f>
        <x:v>316800</x:v>
      </x:c>
      <x:c r="AA18" s="46">
        <x:f t="shared" si="2"/>
        <x:v>3102550</x:v>
      </x:c>
      <x:c r="AB18" s="47">
        <x:f t="shared" si="20"/>
        <x:v>-0.5317297685</x:v>
      </x:c>
      <x:c r="AC18" s="46">
        <x:f t="shared" si="3"/>
        <x:v>3801600</x:v>
      </x:c>
      <x:c r="AD18" s="47">
        <x:f t="shared" si="21"/>
        <x:v>-0.07043979389</x:v>
      </x:c>
      <x:c r="AE18" s="46" t="n">
        <x:f>AC18*1.35</x:f>
        <x:v>5132160</x:v>
      </x:c>
      <x:c r="AF18" s="47">
        <x:f t="shared" si="16"/>
        <x:v>0.05021089749</x:v>
      </x:c>
      <x:c r="AG18" s="46" t="n">
        <x:f>AE18*1.3</x:f>
        <x:v>6671808</x:v>
      </x:c>
      <x:c r="AH18" s="47">
        <x:f t="shared" si="17"/>
        <x:v>0.04351611116</x:v>
      </x:c>
      <x:c r="AI18" s="46" t="n">
        <x:f>AG18*1.25</x:f>
        <x:v>8339760</x:v>
      </x:c>
      <x:c r="AJ18" s="47">
        <x:f t="shared" si="18"/>
        <x:v>0.04184241458</x:v>
      </x:c>
    </x:row>
    <x:row r="19" ht="15.75" customHeight="1">
      <x:c r="A19" s="45" t="s">
        <x:v>120</x:v>
      </x:c>
      <x:c r="B19" s="46" t="n">
        <x:f>B18*Premissas_Baseline!$B$47</x:f>
        <x:v>11840</x:v>
      </x:c>
      <x:c r="C19" s="46" t="n">
        <x:f>C18*Premissas_Baseline!$B$47</x:f>
        <x:v>14392</x:v>
      </x:c>
      <x:c r="D19" s="46" t="n">
        <x:f>D18*Premissas_Baseline!$B$47</x:f>
        <x:v>16992</x:v>
      </x:c>
      <x:c r="E19" s="46" t="n">
        <x:f>E18*Premissas_Baseline!$B$47</x:f>
        <x:v>18136</x:v>
      </x:c>
      <x:c r="F19" s="46" t="n">
        <x:f>F18*Premissas_Baseline!$B$47</x:f>
        <x:v>20860</x:v>
      </x:c>
      <x:c r="G19" s="46" t="n">
        <x:f>G18*Premissas_Baseline!$B$47</x:f>
        <x:v>21916</x:v>
      </x:c>
      <x:c r="H19" s="46" t="n">
        <x:f>H18*Premissas_Baseline!$B$47</x:f>
        <x:v>22420</x:v>
      </x:c>
      <x:c r="I19" s="46" t="n">
        <x:f>I18*Premissas_Baseline!$B$47</x:f>
        <x:v>23068</x:v>
      </x:c>
      <x:c r="J19" s="46" t="n">
        <x:f>J18*Premissas_Baseline!$B$47</x:f>
        <x:v>23784</x:v>
      </x:c>
      <x:c r="K19" s="46" t="n">
        <x:f>K18*Premissas_Baseline!$B$47</x:f>
        <x:v>24676</x:v>
      </x:c>
      <x:c r="L19" s="46" t="n">
        <x:f>L18*Premissas_Baseline!$B$47</x:f>
        <x:v>24776</x:v>
      </x:c>
      <x:c r="M19" s="46" t="n">
        <x:f>M18*Premissas_Baseline!$B$47</x:f>
        <x:v>25344</x:v>
      </x:c>
      <x:c r="N19" s="46" t="n">
        <x:f>N18*Premissas_Baseline!$B$47</x:f>
        <x:v>25344</x:v>
      </x:c>
      <x:c r="O19" s="46" t="n">
        <x:f>O18*Premissas_Baseline!$B$47</x:f>
        <x:v>25344</x:v>
      </x:c>
      <x:c r="P19" s="46" t="n">
        <x:f>P18*Premissas_Baseline!$B$47</x:f>
        <x:v>25344</x:v>
      </x:c>
      <x:c r="Q19" s="46" t="n">
        <x:f>Q18*Premissas_Baseline!$B$47</x:f>
        <x:v>25344</x:v>
      </x:c>
      <x:c r="R19" s="46" t="n">
        <x:f>R18*Premissas_Baseline!$B$47</x:f>
        <x:v>25344</x:v>
      </x:c>
      <x:c r="S19" s="46" t="n">
        <x:f>S18*Premissas_Baseline!$B$47</x:f>
        <x:v>25344</x:v>
      </x:c>
      <x:c r="T19" s="46" t="n">
        <x:f>T18*Premissas_Baseline!$B$47</x:f>
        <x:v>25344</x:v>
      </x:c>
      <x:c r="U19" s="46" t="n">
        <x:f>U18*Premissas_Baseline!$B$47</x:f>
        <x:v>25344</x:v>
      </x:c>
      <x:c r="V19" s="46" t="n">
        <x:f>V18*Premissas_Baseline!$B$47</x:f>
        <x:v>25344</x:v>
      </x:c>
      <x:c r="W19" s="46" t="n">
        <x:f>W18*Premissas_Baseline!$B$47</x:f>
        <x:v>25344</x:v>
      </x:c>
      <x:c r="X19" s="46" t="n">
        <x:f>X18*Premissas_Baseline!$B$47</x:f>
        <x:v>25344</x:v>
      </x:c>
      <x:c r="Y19" s="46" t="n">
        <x:f>Y18*Premissas_Baseline!$B$47</x:f>
        <x:v>25344</x:v>
      </x:c>
      <x:c r="AA19" s="46">
        <x:f t="shared" si="2"/>
        <x:v>248204</x:v>
      </x:c>
      <x:c r="AB19" s="47">
        <x:f t="shared" si="20"/>
        <x:v>-0.04253838148</x:v>
      </x:c>
      <x:c r="AC19" s="46">
        <x:f t="shared" si="3"/>
        <x:v>304128</x:v>
      </x:c>
      <x:c r="AD19" s="47">
        <x:f t="shared" si="21"/>
        <x:v>-0.005635183511</x:v>
      </x:c>
      <x:c r="AE19" s="46" t="n">
        <x:f>AC19/AC18*AE18</x:f>
        <x:v>410572.8</x:v>
      </x:c>
      <x:c r="AF19" s="47">
        <x:f t="shared" si="16"/>
        <x:v>0.004016871799</x:v>
      </x:c>
      <x:c r="AG19" s="46" t="n">
        <x:f>AE19/AE18*AG18</x:f>
        <x:v>533744.64</x:v>
      </x:c>
      <x:c r="AH19" s="47">
        <x:f t="shared" si="17"/>
        <x:v>0.003481288893</x:v>
      </x:c>
      <x:c r="AI19" s="46" t="n">
        <x:f>AG19/AG18*AI18</x:f>
        <x:v>667180.8</x:v>
      </x:c>
      <x:c r="AJ19" s="47">
        <x:f t="shared" si="18"/>
        <x:v>0.003347393166</x:v>
      </x:c>
    </x:row>
    <x:row r="20" ht="15.75" customHeight="1">
      <x:c r="A20" s="45" t="s">
        <x:v>121</x:v>
      </x:c>
      <x:c r="B20" s="46" t="n">
        <x:f>B18*Premissas_Baseline!$B$48</x:f>
        <x:v>29600</x:v>
      </x:c>
      <x:c r="C20" s="46" t="n">
        <x:f>C18*Premissas_Baseline!$B$48</x:f>
        <x:v>35980</x:v>
      </x:c>
      <x:c r="D20" s="46" t="n">
        <x:f>D18*Premissas_Baseline!$B$48</x:f>
        <x:v>42480</x:v>
      </x:c>
      <x:c r="E20" s="46" t="n">
        <x:f>E18*Premissas_Baseline!$B$48</x:f>
        <x:v>45340</x:v>
      </x:c>
      <x:c r="F20" s="46" t="n">
        <x:f>F18*Premissas_Baseline!$B$48</x:f>
        <x:v>52150</x:v>
      </x:c>
      <x:c r="G20" s="46" t="n">
        <x:f>G18*Premissas_Baseline!$B$48</x:f>
        <x:v>54790</x:v>
      </x:c>
      <x:c r="H20" s="46" t="n">
        <x:f>H18*Premissas_Baseline!$B$48</x:f>
        <x:v>56050</x:v>
      </x:c>
      <x:c r="I20" s="46" t="n">
        <x:f>I18*Premissas_Baseline!$B$48</x:f>
        <x:v>57670</x:v>
      </x:c>
      <x:c r="J20" s="46" t="n">
        <x:f>J18*Premissas_Baseline!$B$48</x:f>
        <x:v>59460</x:v>
      </x:c>
      <x:c r="K20" s="46" t="n">
        <x:f>K18*Premissas_Baseline!$B$48</x:f>
        <x:v>61690</x:v>
      </x:c>
      <x:c r="L20" s="46" t="n">
        <x:f>L18*Premissas_Baseline!$B$48</x:f>
        <x:v>61940</x:v>
      </x:c>
      <x:c r="M20" s="46" t="n">
        <x:f>M18*Premissas_Baseline!$B$48</x:f>
        <x:v>63360</x:v>
      </x:c>
      <x:c r="N20" s="46" t="n">
        <x:f>N18*Premissas_Baseline!$B$48</x:f>
        <x:v>63360</x:v>
      </x:c>
      <x:c r="O20" s="46" t="n">
        <x:f>O18*Premissas_Baseline!$B$48</x:f>
        <x:v>63360</x:v>
      </x:c>
      <x:c r="P20" s="46" t="n">
        <x:f>P18*Premissas_Baseline!$B$48</x:f>
        <x:v>63360</x:v>
      </x:c>
      <x:c r="Q20" s="46" t="n">
        <x:f>Q18*Premissas_Baseline!$B$48</x:f>
        <x:v>63360</x:v>
      </x:c>
      <x:c r="R20" s="46" t="n">
        <x:f>R18*Premissas_Baseline!$B$48</x:f>
        <x:v>63360</x:v>
      </x:c>
      <x:c r="S20" s="46" t="n">
        <x:f>S18*Premissas_Baseline!$B$48</x:f>
        <x:v>63360</x:v>
      </x:c>
      <x:c r="T20" s="46" t="n">
        <x:f>T18*Premissas_Baseline!$B$48</x:f>
        <x:v>63360</x:v>
      </x:c>
      <x:c r="U20" s="46" t="n">
        <x:f>U18*Premissas_Baseline!$B$48</x:f>
        <x:v>63360</x:v>
      </x:c>
      <x:c r="V20" s="46" t="n">
        <x:f>V18*Premissas_Baseline!$B$48</x:f>
        <x:v>63360</x:v>
      </x:c>
      <x:c r="W20" s="46" t="n">
        <x:f>W18*Premissas_Baseline!$B$48</x:f>
        <x:v>63360</x:v>
      </x:c>
      <x:c r="X20" s="46" t="n">
        <x:f>X18*Premissas_Baseline!$B$48</x:f>
        <x:v>63360</x:v>
      </x:c>
      <x:c r="Y20" s="46" t="n">
        <x:f>Y18*Premissas_Baseline!$B$48</x:f>
        <x:v>63360</x:v>
      </x:c>
      <x:c r="AA20" s="46">
        <x:f t="shared" si="2"/>
        <x:v>620510</x:v>
      </x:c>
      <x:c r="AB20" s="47">
        <x:f t="shared" si="20"/>
        <x:v>-0.1063459537</x:v>
      </x:c>
      <x:c r="AC20" s="46">
        <x:f t="shared" si="3"/>
        <x:v>760320</x:v>
      </x:c>
      <x:c r="AD20" s="47">
        <x:f t="shared" si="21"/>
        <x:v>-0.01408795878</x:v>
      </x:c>
      <x:c r="AE20" s="46" t="n">
        <x:f>AC20/AC18*AE18</x:f>
        <x:v>1026432</x:v>
      </x:c>
      <x:c r="AF20" s="47">
        <x:f t="shared" si="16"/>
        <x:v>0.0100421795</x:v>
      </x:c>
      <x:c r="AG20" s="46" t="n">
        <x:f>AE20/AE18*AG18</x:f>
        <x:v>1334361.6</x:v>
      </x:c>
      <x:c r="AH20" s="47">
        <x:f t="shared" si="17"/>
        <x:v>0.008703222232</x:v>
      </x:c>
      <x:c r="AI20" s="46" t="n">
        <x:f>AG20/AG18*AI18</x:f>
        <x:v>1667952</x:v>
      </x:c>
      <x:c r="AJ20" s="47">
        <x:f t="shared" si="18"/>
        <x:v>0.008368482915</x:v>
      </x:c>
    </x:row>
    <x:row r="21" ht="15.75" customHeight="1">
      <x:c r="A21" s="45" t="s">
        <x:v>122</x:v>
      </x:c>
      <x:c r="B21" s="46" t="n">
        <x:f>B18*Premissas_Baseline!$B$49</x:f>
        <x:v>16442.8</x:v>
      </x:c>
      <x:c r="C21" s="46" t="n">
        <x:f>C18*Premissas_Baseline!$B$49</x:f>
        <x:v>19986.89</x:v>
      </x:c>
      <x:c r="D21" s="46" t="n">
        <x:f>D18*Premissas_Baseline!$B$49</x:f>
        <x:v>23597.64</x:v>
      </x:c>
      <x:c r="E21" s="46" t="n">
        <x:f>E18*Premissas_Baseline!$B$49</x:f>
        <x:v>25186.370000000003</x:v>
      </x:c>
      <x:c r="F21" s="46" t="n">
        <x:f>F18*Premissas_Baseline!$B$49</x:f>
        <x:v>28969.325</x:v>
      </x:c>
      <x:c r="G21" s="46" t="n">
        <x:f>G18*Premissas_Baseline!$B$49</x:f>
        <x:v>30435.845</x:v>
      </x:c>
      <x:c r="H21" s="46" t="n">
        <x:f>H18*Premissas_Baseline!$B$49</x:f>
        <x:v>31135.775</x:v>
      </x:c>
      <x:c r="I21" s="46" t="n">
        <x:f>I18*Premissas_Baseline!$B$49</x:f>
        <x:v>32035.685</x:v>
      </x:c>
      <x:c r="J21" s="46" t="n">
        <x:f>J18*Premissas_Baseline!$B$49</x:f>
        <x:v>33030.03</x:v>
      </x:c>
      <x:c r="K21" s="46" t="n">
        <x:f>K18*Premissas_Baseline!$B$49</x:f>
        <x:v>34268.795</x:v>
      </x:c>
      <x:c r="L21" s="46" t="n">
        <x:f>L18*Premissas_Baseline!$B$49</x:f>
        <x:v>34407.67</x:v>
      </x:c>
      <x:c r="M21" s="46" t="n">
        <x:f>M18*Premissas_Baseline!$B$49</x:f>
        <x:v>35196.48</x:v>
      </x:c>
      <x:c r="N21" s="46" t="n">
        <x:f>N18*Premissas_Baseline!$B$49</x:f>
        <x:v>35196.48</x:v>
      </x:c>
      <x:c r="O21" s="46" t="n">
        <x:f>O18*Premissas_Baseline!$B$49</x:f>
        <x:v>35196.48</x:v>
      </x:c>
      <x:c r="P21" s="46" t="n">
        <x:f>P18*Premissas_Baseline!$B$49</x:f>
        <x:v>35196.48</x:v>
      </x:c>
      <x:c r="Q21" s="46" t="n">
        <x:f>Q18*Premissas_Baseline!$B$49</x:f>
        <x:v>35196.48</x:v>
      </x:c>
      <x:c r="R21" s="46" t="n">
        <x:f>R18*Premissas_Baseline!$B$49</x:f>
        <x:v>35196.48</x:v>
      </x:c>
      <x:c r="S21" s="46" t="n">
        <x:f>S18*Premissas_Baseline!$B$49</x:f>
        <x:v>35196.48</x:v>
      </x:c>
      <x:c r="T21" s="46" t="n">
        <x:f>T18*Premissas_Baseline!$B$49</x:f>
        <x:v>35196.48</x:v>
      </x:c>
      <x:c r="U21" s="46" t="n">
        <x:f>U18*Premissas_Baseline!$B$49</x:f>
        <x:v>35196.48</x:v>
      </x:c>
      <x:c r="V21" s="46" t="n">
        <x:f>V18*Premissas_Baseline!$B$49</x:f>
        <x:v>35196.48</x:v>
      </x:c>
      <x:c r="W21" s="46" t="n">
        <x:f>W18*Premissas_Baseline!$B$49</x:f>
        <x:v>35196.48</x:v>
      </x:c>
      <x:c r="X21" s="46" t="n">
        <x:f>X18*Premissas_Baseline!$B$49</x:f>
        <x:v>35196.48</x:v>
      </x:c>
      <x:c r="Y21" s="46" t="n">
        <x:f>Y18*Premissas_Baseline!$B$49</x:f>
        <x:v>35196.48</x:v>
      </x:c>
      <x:c r="AA21" s="46">
        <x:f t="shared" si="2"/>
        <x:v>344693.305</x:v>
      </x:c>
      <x:c r="AB21" s="47">
        <x:f t="shared" si="20"/>
        <x:v>-0.05907517728</x:v>
      </x:c>
      <x:c r="AC21" s="46">
        <x:f t="shared" si="3"/>
        <x:v>422357.76</x:v>
      </x:c>
      <x:c r="AD21" s="47">
        <x:f t="shared" si="21"/>
        <x:v>-0.007825861101</x:v>
      </x:c>
      <x:c r="AE21" s="46" t="n">
        <x:f>AC21/AC18*AE18</x:f>
        <x:v>570182.976</x:v>
      </x:c>
      <x:c r="AF21" s="47">
        <x:f t="shared" si="16"/>
        <x:v>0.005578430711</x:v>
      </x:c>
      <x:c r="AG21" s="46" t="n">
        <x:f>AE21/AE18*AG18</x:f>
        <x:v>741237.8688</x:v>
      </x:c>
      <x:c r="AH21" s="47">
        <x:f t="shared" si="17"/>
        <x:v>0.00483463995</x:v>
      </x:c>
      <x:c r="AI21" s="46" t="n">
        <x:f>AG21/AG18*AI18</x:f>
        <x:v>926547.336</x:v>
      </x:c>
      <x:c r="AJ21" s="47">
        <x:f t="shared" si="18"/>
        <x:v>0.004648692259</x:v>
      </x:c>
    </x:row>
    <x:row r="22" ht="15.75" customHeight="1">
      <x:c r="A22" s="45" t="s">
        <x:v>123</x:v>
      </x:c>
      <x:c r="B22" s="46" t="n">
        <x:f>B18*Premissas_Baseline!$B$50</x:f>
        <x:v>12328.4</x:v>
      </x:c>
      <x:c r="C22" s="46" t="n">
        <x:f>C18*Premissas_Baseline!$B$50</x:f>
        <x:v>14985.67</x:v>
      </x:c>
      <x:c r="D22" s="46" t="n">
        <x:f>D18*Premissas_Baseline!$B$50</x:f>
        <x:v>17692.92</x:v>
      </x:c>
      <x:c r="E22" s="46" t="n">
        <x:f>E18*Premissas_Baseline!$B$50</x:f>
        <x:v>18884.11</x:v>
      </x:c>
      <x:c r="F22" s="46" t="n">
        <x:f>F18*Premissas_Baseline!$B$50</x:f>
        <x:v>21720.475</x:v>
      </x:c>
      <x:c r="G22" s="46" t="n">
        <x:f>G18*Premissas_Baseline!$B$50</x:f>
        <x:v>22820.035</x:v>
      </x:c>
      <x:c r="H22" s="46" t="n">
        <x:f>H18*Premissas_Baseline!$B$50</x:f>
        <x:v>23344.825</x:v>
      </x:c>
      <x:c r="I22" s="46" t="n">
        <x:f>I18*Premissas_Baseline!$B$50</x:f>
        <x:v>24019.555</x:v>
      </x:c>
      <x:c r="J22" s="46" t="n">
        <x:f>J18*Premissas_Baseline!$B$50</x:f>
        <x:v>24765.09</x:v>
      </x:c>
      <x:c r="K22" s="46" t="n">
        <x:f>K18*Premissas_Baseline!$B$50</x:f>
        <x:v>25693.885</x:v>
      </x:c>
      <x:c r="L22" s="46" t="n">
        <x:f>L18*Premissas_Baseline!$B$50</x:f>
        <x:v>25798.01</x:v>
      </x:c>
      <x:c r="M22" s="46" t="n">
        <x:f>M18*Premissas_Baseline!$B$50</x:f>
        <x:v>26389.44</x:v>
      </x:c>
      <x:c r="N22" s="46" t="n">
        <x:f>N18*Premissas_Baseline!$B$50</x:f>
        <x:v>26389.44</x:v>
      </x:c>
      <x:c r="O22" s="46" t="n">
        <x:f>O18*Premissas_Baseline!$B$50</x:f>
        <x:v>26389.44</x:v>
      </x:c>
      <x:c r="P22" s="46" t="n">
        <x:f>P18*Premissas_Baseline!$B$50</x:f>
        <x:v>26389.44</x:v>
      </x:c>
      <x:c r="Q22" s="46" t="n">
        <x:f>Q18*Premissas_Baseline!$B$50</x:f>
        <x:v>26389.44</x:v>
      </x:c>
      <x:c r="R22" s="46" t="n">
        <x:f>R18*Premissas_Baseline!$B$50</x:f>
        <x:v>26389.44</x:v>
      </x:c>
      <x:c r="S22" s="46" t="n">
        <x:f>S18*Premissas_Baseline!$B$50</x:f>
        <x:v>26389.44</x:v>
      </x:c>
      <x:c r="T22" s="46" t="n">
        <x:f>T18*Premissas_Baseline!$B$50</x:f>
        <x:v>26389.44</x:v>
      </x:c>
      <x:c r="U22" s="46" t="n">
        <x:f>U18*Premissas_Baseline!$B$50</x:f>
        <x:v>26389.44</x:v>
      </x:c>
      <x:c r="V22" s="46" t="n">
        <x:f>V18*Premissas_Baseline!$B$50</x:f>
        <x:v>26389.44</x:v>
      </x:c>
      <x:c r="W22" s="46" t="n">
        <x:f>W18*Premissas_Baseline!$B$50</x:f>
        <x:v>26389.44</x:v>
      </x:c>
      <x:c r="X22" s="46" t="n">
        <x:f>X18*Premissas_Baseline!$B$50</x:f>
        <x:v>26389.44</x:v>
      </x:c>
      <x:c r="Y22" s="46" t="n">
        <x:f>Y18*Premissas_Baseline!$B$50</x:f>
        <x:v>26389.44</x:v>
      </x:c>
      <x:c r="AA22" s="46">
        <x:f t="shared" si="2"/>
        <x:v>258442.415</x:v>
      </x:c>
      <x:c r="AB22" s="47">
        <x:f t="shared" si="20"/>
        <x:v>-0.04429308971</x:v>
      </x:c>
      <x:c r="AC22" s="46">
        <x:f t="shared" si="3"/>
        <x:v>316673.28</x:v>
      </x:c>
      <x:c r="AD22" s="47">
        <x:f t="shared" si="21"/>
        <x:v>-0.005867634831</x:v>
      </x:c>
      <x:c r="AE22" s="46" t="n">
        <x:f>AC22/AC18*AE18</x:f>
        <x:v>427508.9280000001</x:v>
      </x:c>
      <x:c r="AF22" s="47">
        <x:f t="shared" si="16"/>
        <x:v>0.004182567761</x:v>
      </x:c>
      <x:c r="AG22" s="46" t="n">
        <x:f>AE22/AE18*AG18</x:f>
        <x:v>555761.6064</x:v>
      </x:c>
      <x:c r="AH22" s="47">
        <x:f t="shared" si="17"/>
        <x:v>0.00362489206</x:v>
      </x:c>
      <x:c r="AI22" s="46" t="n">
        <x:f>AG22/AG18*AI18</x:f>
        <x:v>694702.0080000001</x:v>
      </x:c>
      <x:c r="AJ22" s="47">
        <x:f t="shared" si="18"/>
        <x:v>0.003485473134</x:v>
      </x:c>
    </x:row>
    <x:row r="23" ht="15.75" customHeight="1">
      <x:c r="A23" s="45" t="s">
        <x:v>124</x:v>
      </x:c>
      <x:c r="B23" s="46" t="n">
        <x:f>B18*Premissas_Baseline!$B$51</x:f>
        <x:v>19240</x:v>
      </x:c>
      <x:c r="C23" s="46" t="n">
        <x:f>C18*Premissas_Baseline!$B$51</x:f>
        <x:v>23387</x:v>
      </x:c>
      <x:c r="D23" s="46" t="n">
        <x:f>D18*Premissas_Baseline!$B$51</x:f>
        <x:v>27612</x:v>
      </x:c>
      <x:c r="E23" s="46" t="n">
        <x:f>E18*Premissas_Baseline!$B$51</x:f>
        <x:v>29471</x:v>
      </x:c>
      <x:c r="F23" s="46" t="n">
        <x:f>F18*Premissas_Baseline!$B$51</x:f>
        <x:v>33897.5</x:v>
      </x:c>
      <x:c r="G23" s="46" t="n">
        <x:f>G18*Premissas_Baseline!$B$51</x:f>
        <x:v>35613.5</x:v>
      </x:c>
      <x:c r="H23" s="46" t="n">
        <x:f>H18*Premissas_Baseline!$B$51</x:f>
        <x:v>36432.5</x:v>
      </x:c>
      <x:c r="I23" s="46" t="n">
        <x:f>I18*Premissas_Baseline!$B$51</x:f>
        <x:v>37485.5</x:v>
      </x:c>
      <x:c r="J23" s="46" t="n">
        <x:f>J18*Premissas_Baseline!$B$51</x:f>
        <x:v>38649</x:v>
      </x:c>
      <x:c r="K23" s="46" t="n">
        <x:f>K18*Premissas_Baseline!$B$51</x:f>
        <x:v>40098.5</x:v>
      </x:c>
      <x:c r="L23" s="46" t="n">
        <x:f>L18*Premissas_Baseline!$B$51</x:f>
        <x:v>40261</x:v>
      </x:c>
      <x:c r="M23" s="46" t="n">
        <x:f>M18*Premissas_Baseline!$B$51</x:f>
        <x:v>41184</x:v>
      </x:c>
      <x:c r="N23" s="46" t="n">
        <x:f>N18*Premissas_Baseline!$B$51</x:f>
        <x:v>41184</x:v>
      </x:c>
      <x:c r="O23" s="46" t="n">
        <x:f>O18*Premissas_Baseline!$B$51</x:f>
        <x:v>41184</x:v>
      </x:c>
      <x:c r="P23" s="46" t="n">
        <x:f>P18*Premissas_Baseline!$B$51</x:f>
        <x:v>41184</x:v>
      </x:c>
      <x:c r="Q23" s="46" t="n">
        <x:f>Q18*Premissas_Baseline!$B$51</x:f>
        <x:v>41184</x:v>
      </x:c>
      <x:c r="R23" s="46" t="n">
        <x:f>R18*Premissas_Baseline!$B$51</x:f>
        <x:v>41184</x:v>
      </x:c>
      <x:c r="S23" s="46" t="n">
        <x:f>S18*Premissas_Baseline!$B$51</x:f>
        <x:v>41184</x:v>
      </x:c>
      <x:c r="T23" s="46" t="n">
        <x:f>T18*Premissas_Baseline!$B$51</x:f>
        <x:v>41184</x:v>
      </x:c>
      <x:c r="U23" s="46" t="n">
        <x:f>U18*Premissas_Baseline!$B$51</x:f>
        <x:v>41184</x:v>
      </x:c>
      <x:c r="V23" s="46" t="n">
        <x:f>V18*Premissas_Baseline!$B$51</x:f>
        <x:v>41184</x:v>
      </x:c>
      <x:c r="W23" s="46" t="n">
        <x:f>W18*Premissas_Baseline!$B$51</x:f>
        <x:v>41184</x:v>
      </x:c>
      <x:c r="X23" s="46" t="n">
        <x:f>X18*Premissas_Baseline!$B$51</x:f>
        <x:v>41184</x:v>
      </x:c>
      <x:c r="Y23" s="46" t="n">
        <x:f>Y18*Premissas_Baseline!$B$51</x:f>
        <x:v>41184</x:v>
      </x:c>
      <x:c r="AA23" s="46">
        <x:f t="shared" si="2"/>
        <x:v>403331.5</x:v>
      </x:c>
      <x:c r="AB23" s="47">
        <x:f t="shared" si="20"/>
        <x:v>-0.0691248699</x:v>
      </x:c>
      <x:c r="AC23" s="46">
        <x:f t="shared" si="3"/>
        <x:v>494208</x:v>
      </x:c>
      <x:c r="AD23" s="47">
        <x:f t="shared" si="21"/>
        <x:v>-0.009157173205</x:v>
      </x:c>
      <x:c r="AE23" s="46" t="n">
        <x:f>AC23/AC18*AE18</x:f>
        <x:v>667180.8</x:v>
      </x:c>
      <x:c r="AF23" s="47">
        <x:f t="shared" si="16"/>
        <x:v>0.006527416674</x:v>
      </x:c>
      <x:c r="AG23" s="46" t="n">
        <x:f>AE23/AE18*AG18</x:f>
        <x:v>867335.04</x:v>
      </x:c>
      <x:c r="AH23" s="47">
        <x:f t="shared" si="17"/>
        <x:v>0.005657094451</x:v>
      </x:c>
      <x:c r="AI23" s="46" t="n">
        <x:f>AG23/AG18*AI18</x:f>
        <x:v>1084168.8</x:v>
      </x:c>
      <x:c r="AJ23" s="47">
        <x:f t="shared" si="18"/>
        <x:v>0.005439513895</x:v>
      </x:c>
    </x:row>
    <x:row r="24" ht="15.75" customHeight="1">
      <x:c r="A24" s="45" t="s">
        <x:v>125</x:v>
      </x:c>
      <x:c r="B24" s="46" t="n">
        <x:f>HCs!C60*Premissas_Baseline!$B$55</x:f>
        <x:v>2772</x:v>
      </x:c>
      <x:c r="C24" s="46" t="n">
        <x:f>HCs!D60*Premissas_Baseline!$B$55</x:f>
        <x:v>4092</x:v>
      </x:c>
      <x:c r="D24" s="46" t="n">
        <x:f>HCs!E60*Premissas_Baseline!$B$55</x:f>
        <x:v>5016</x:v>
      </x:c>
      <x:c r="E24" s="46" t="n">
        <x:f>HCs!F60*Premissas_Baseline!$B$55</x:f>
        <x:v>5544</x:v>
      </x:c>
      <x:c r="F24" s="46" t="n">
        <x:f>HCs!G60*Premissas_Baseline!$B$55</x:f>
        <x:v>7524</x:v>
      </x:c>
      <x:c r="G24" s="46" t="n">
        <x:f>HCs!H60*Premissas_Baseline!$B$55</x:f>
        <x:v>8712</x:v>
      </x:c>
      <x:c r="H24" s="46" t="n">
        <x:f>HCs!I60*Premissas_Baseline!$B$55</x:f>
        <x:v>9372</x:v>
      </x:c>
      <x:c r="I24" s="46" t="n">
        <x:f>HCs!J60*Premissas_Baseline!$B$55</x:f>
        <x:v>10164</x:v>
      </x:c>
      <x:c r="J24" s="46" t="n">
        <x:f>HCs!K60*Premissas_Baseline!$B$55</x:f>
        <x:v>11088</x:v>
      </x:c>
      <x:c r="K24" s="46" t="n">
        <x:f>HCs!L60*Premissas_Baseline!$B$55</x:f>
        <x:v>12144</x:v>
      </x:c>
      <x:c r="L24" s="46" t="n">
        <x:f>HCs!M60*Premissas_Baseline!$B$55</x:f>
        <x:v>12276</x:v>
      </x:c>
      <x:c r="M24" s="46" t="n">
        <x:f>HCs!N60*Premissas_Baseline!$B$55</x:f>
        <x:v>12936</x:v>
      </x:c>
      <x:c r="N24" s="46" t="n">
        <x:f>HCs!O60*Premissas_Baseline!$B$55</x:f>
        <x:v>12936</x:v>
      </x:c>
      <x:c r="O24" s="46" t="n">
        <x:f>HCs!P60*Premissas_Baseline!$B$55</x:f>
        <x:v>12936</x:v>
      </x:c>
      <x:c r="P24" s="46" t="n">
        <x:f>HCs!Q60*Premissas_Baseline!$B$55</x:f>
        <x:v>12936</x:v>
      </x:c>
      <x:c r="Q24" s="46" t="n">
        <x:f>HCs!R60*Premissas_Baseline!$B$55</x:f>
        <x:v>12936</x:v>
      </x:c>
      <x:c r="R24" s="46" t="n">
        <x:f>HCs!S60*Premissas_Baseline!$B$55</x:f>
        <x:v>12936</x:v>
      </x:c>
      <x:c r="S24" s="46" t="n">
        <x:f>HCs!T60*Premissas_Baseline!$B$55</x:f>
        <x:v>12936</x:v>
      </x:c>
      <x:c r="T24" s="46" t="n">
        <x:f>HCs!U60*Premissas_Baseline!$B$55</x:f>
        <x:v>12936</x:v>
      </x:c>
      <x:c r="U24" s="46" t="n">
        <x:f>HCs!V60*Premissas_Baseline!$B$55</x:f>
        <x:v>12936</x:v>
      </x:c>
      <x:c r="V24" s="46" t="n">
        <x:f>HCs!W60*Premissas_Baseline!$B$55</x:f>
        <x:v>12936</x:v>
      </x:c>
      <x:c r="W24" s="46" t="n">
        <x:f>HCs!X60*Premissas_Baseline!$B$55</x:f>
        <x:v>12936</x:v>
      </x:c>
      <x:c r="X24" s="46" t="n">
        <x:f>HCs!Y60*Premissas_Baseline!$B$55</x:f>
        <x:v>12936</x:v>
      </x:c>
      <x:c r="Y24" s="46" t="n">
        <x:f>HCs!Z60*Premissas_Baseline!$B$55</x:f>
        <x:v>12936</x:v>
      </x:c>
      <x:c r="AA24" s="46">
        <x:f t="shared" si="2"/>
        <x:v>101640</x:v>
      </x:c>
      <x:c r="AB24" s="47">
        <x:f t="shared" si="20"/>
        <x:v>-0.01741954639</x:v>
      </x:c>
      <x:c r="AC24" s="46">
        <x:f t="shared" si="3"/>
        <x:v>155232</x:v>
      </x:c>
      <x:c r="AD24" s="47">
        <x:f t="shared" si="21"/>
        <x:v>-0.002876291584</x:v>
      </x:c>
      <x:c r="AE24" s="46" t="n">
        <x:f>AC24/AC18*AE18</x:f>
        <x:v>209563.19999999998</x:v>
      </x:c>
      <x:c r="AF24" s="47">
        <x:f t="shared" si="16"/>
        <x:v>0.002050278314</x:v>
      </x:c>
      <x:c r="AG24" s="46" t="n">
        <x:f>AE24/AE18*AG18</x:f>
        <x:v>272432.16</x:v>
      </x:c>
      <x:c r="AH24" s="47">
        <x:f t="shared" si="17"/>
        <x:v>0.001776907872</x:v>
      </x:c>
      <x:c r="AI24" s="46" t="n">
        <x:f>AG24/AG18*AI18</x:f>
        <x:v>340540.2</x:v>
      </x:c>
      <x:c r="AJ24" s="47">
        <x:f t="shared" si="18"/>
        <x:v>0.001708565262</x:v>
      </x:c>
    </x:row>
    <x:row r="25" ht="15.75" customHeight="1">
      <x:c r="A25" s="45" t="s">
        <x:v>126</x:v>
      </x:c>
      <x:c r="B25" s="46" t="n">
        <x:f>HCs!C60*Premissas_Baseline!$B$57</x:f>
        <x:v>9240</x:v>
      </x:c>
      <x:c r="C25" s="46" t="n">
        <x:f>HCs!D60*Premissas_Baseline!$B$57</x:f>
        <x:v>13640</x:v>
      </x:c>
      <x:c r="D25" s="46" t="n">
        <x:f>HCs!E60*Premissas_Baseline!$B$57</x:f>
        <x:v>16720</x:v>
      </x:c>
      <x:c r="E25" s="46" t="n">
        <x:f>HCs!F60*Premissas_Baseline!$B$57</x:f>
        <x:v>18480</x:v>
      </x:c>
      <x:c r="F25" s="46" t="n">
        <x:f>HCs!G60*Premissas_Baseline!$B$57</x:f>
        <x:v>25080</x:v>
      </x:c>
      <x:c r="G25" s="46" t="n">
        <x:f>HCs!H60*Premissas_Baseline!$B$57</x:f>
        <x:v>29040</x:v>
      </x:c>
      <x:c r="H25" s="46" t="n">
        <x:f>HCs!I60*Premissas_Baseline!$B$57</x:f>
        <x:v>31240</x:v>
      </x:c>
      <x:c r="I25" s="46" t="n">
        <x:f>HCs!J60*Premissas_Baseline!$B$57</x:f>
        <x:v>33880</x:v>
      </x:c>
      <x:c r="J25" s="46" t="n">
        <x:f>HCs!K60*Premissas_Baseline!$B$57</x:f>
        <x:v>36960</x:v>
      </x:c>
      <x:c r="K25" s="46" t="n">
        <x:f>HCs!L60*Premissas_Baseline!$B$57</x:f>
        <x:v>40480</x:v>
      </x:c>
      <x:c r="L25" s="46" t="n">
        <x:f>HCs!M60*Premissas_Baseline!$B$57</x:f>
        <x:v>40920</x:v>
      </x:c>
      <x:c r="M25" s="46" t="n">
        <x:f>HCs!N60*Premissas_Baseline!$B$57</x:f>
        <x:v>43120</x:v>
      </x:c>
      <x:c r="N25" s="46" t="n">
        <x:f>HCs!O60*Premissas_Baseline!$B$57</x:f>
        <x:v>43120</x:v>
      </x:c>
      <x:c r="O25" s="46" t="n">
        <x:f>HCs!P60*Premissas_Baseline!$B$57</x:f>
        <x:v>43120</x:v>
      </x:c>
      <x:c r="P25" s="46" t="n">
        <x:f>HCs!Q60*Premissas_Baseline!$B$57</x:f>
        <x:v>43120</x:v>
      </x:c>
      <x:c r="Q25" s="46" t="n">
        <x:f>HCs!R60*Premissas_Baseline!$B$57</x:f>
        <x:v>43120</x:v>
      </x:c>
      <x:c r="R25" s="46" t="n">
        <x:f>HCs!S60*Premissas_Baseline!$B$57</x:f>
        <x:v>43120</x:v>
      </x:c>
      <x:c r="S25" s="46" t="n">
        <x:f>HCs!T60*Premissas_Baseline!$B$57</x:f>
        <x:v>43120</x:v>
      </x:c>
      <x:c r="T25" s="46" t="n">
        <x:f>HCs!U60*Premissas_Baseline!$B$57</x:f>
        <x:v>43120</x:v>
      </x:c>
      <x:c r="U25" s="46" t="n">
        <x:f>HCs!V60*Premissas_Baseline!$B$57</x:f>
        <x:v>43120</x:v>
      </x:c>
      <x:c r="V25" s="46" t="n">
        <x:f>HCs!W60*Premissas_Baseline!$B$57</x:f>
        <x:v>43120</x:v>
      </x:c>
      <x:c r="W25" s="46" t="n">
        <x:f>HCs!X60*Premissas_Baseline!$B$57</x:f>
        <x:v>43120</x:v>
      </x:c>
      <x:c r="X25" s="46" t="n">
        <x:f>HCs!Y60*Premissas_Baseline!$B$57</x:f>
        <x:v>43120</x:v>
      </x:c>
      <x:c r="Y25" s="46" t="n">
        <x:f>HCs!Z60*Premissas_Baseline!$B$57</x:f>
        <x:v>43120</x:v>
      </x:c>
      <x:c r="AA25" s="46">
        <x:f t="shared" si="2"/>
        <x:v>338800</x:v>
      </x:c>
      <x:c r="AB25" s="47">
        <x:f t="shared" si="20"/>
        <x:v>-0.05806515465</x:v>
      </x:c>
      <x:c r="AC25" s="46">
        <x:f t="shared" si="3"/>
        <x:v>517440</x:v>
      </x:c>
      <x:c r="AD25" s="47">
        <x:f t="shared" si="21"/>
        <x:v>-0.009587638612</x:v>
      </x:c>
      <x:c r="AE25" s="46" t="n">
        <x:f>AC25/AC18*AE18</x:f>
        <x:v>698543.9999999999</x:v>
      </x:c>
      <x:c r="AF25" s="47">
        <x:f t="shared" si="16"/>
        <x:v>0.006834261047</x:v>
      </x:c>
      <x:c r="AG25" s="46" t="n">
        <x:f>AE25/AE18*AG18</x:f>
        <x:v>908107.2</x:v>
      </x:c>
      <x:c r="AH25" s="47">
        <x:f t="shared" si="17"/>
        <x:v>0.005923026241</x:v>
      </x:c>
      <x:c r="AI25" s="46" t="n">
        <x:f>AG25/AG18*AI18</x:f>
        <x:v>1135134</x:v>
      </x:c>
      <x:c r="AJ25" s="47">
        <x:f t="shared" si="18"/>
        <x:v>0.00569521754</x:v>
      </x:c>
    </x:row>
    <x:row r="26" ht="15.75" customHeight="1">
      <x:c r="A26" s="45" t="s">
        <x:v>127</x:v>
      </x:c>
      <x:c r="B26" s="46" t="n">
        <x:f>HCs!C60*Premissas_Baseline!$B$59</x:f>
        <x:v>630</x:v>
      </x:c>
      <x:c r="C26" s="46" t="n">
        <x:f>HCs!D60*Premissas_Baseline!$B$59</x:f>
        <x:v>930</x:v>
      </x:c>
      <x:c r="D26" s="46" t="n">
        <x:f>HCs!E60*Premissas_Baseline!$B$59</x:f>
        <x:v>1140</x:v>
      </x:c>
      <x:c r="E26" s="46" t="n">
        <x:f>HCs!F60*Premissas_Baseline!$B$59</x:f>
        <x:v>1260</x:v>
      </x:c>
      <x:c r="F26" s="46" t="n">
        <x:f>HCs!G60*Premissas_Baseline!$B$59</x:f>
        <x:v>1710</x:v>
      </x:c>
      <x:c r="G26" s="46" t="n">
        <x:f>HCs!H60*Premissas_Baseline!$B$59</x:f>
        <x:v>1980</x:v>
      </x:c>
      <x:c r="H26" s="46" t="n">
        <x:f>HCs!I60*Premissas_Baseline!$B$59</x:f>
        <x:v>2130</x:v>
      </x:c>
      <x:c r="I26" s="46" t="n">
        <x:f>HCs!J60*Premissas_Baseline!$B$59</x:f>
        <x:v>2310</x:v>
      </x:c>
      <x:c r="J26" s="46" t="n">
        <x:f>HCs!K60*Premissas_Baseline!$B$59</x:f>
        <x:v>2520</x:v>
      </x:c>
      <x:c r="K26" s="46" t="n">
        <x:f>HCs!L60*Premissas_Baseline!$B$59</x:f>
        <x:v>2760</x:v>
      </x:c>
      <x:c r="L26" s="46" t="n">
        <x:f>HCs!M60*Premissas_Baseline!$B$59</x:f>
        <x:v>2790</x:v>
      </x:c>
      <x:c r="M26" s="46" t="n">
        <x:f>HCs!N60*Premissas_Baseline!$B$59</x:f>
        <x:v>2940</x:v>
      </x:c>
      <x:c r="N26" s="46" t="n">
        <x:f>HCs!O60*Premissas_Baseline!$B$59</x:f>
        <x:v>2940</x:v>
      </x:c>
      <x:c r="O26" s="46" t="n">
        <x:f>HCs!P60*Premissas_Baseline!$B$59</x:f>
        <x:v>2940</x:v>
      </x:c>
      <x:c r="P26" s="46" t="n">
        <x:f>HCs!Q60*Premissas_Baseline!$B$59</x:f>
        <x:v>2940</x:v>
      </x:c>
      <x:c r="Q26" s="46" t="n">
        <x:f>HCs!R60*Premissas_Baseline!$B$59</x:f>
        <x:v>2940</x:v>
      </x:c>
      <x:c r="R26" s="46" t="n">
        <x:f>HCs!S60*Premissas_Baseline!$B$59</x:f>
        <x:v>2940</x:v>
      </x:c>
      <x:c r="S26" s="46" t="n">
        <x:f>HCs!T60*Premissas_Baseline!$B$59</x:f>
        <x:v>2940</x:v>
      </x:c>
      <x:c r="T26" s="46" t="n">
        <x:f>HCs!U60*Premissas_Baseline!$B$59</x:f>
        <x:v>2940</x:v>
      </x:c>
      <x:c r="U26" s="46" t="n">
        <x:f>HCs!V60*Premissas_Baseline!$B$59</x:f>
        <x:v>2940</x:v>
      </x:c>
      <x:c r="V26" s="46" t="n">
        <x:f>HCs!W60*Premissas_Baseline!$B$59</x:f>
        <x:v>2940</x:v>
      </x:c>
      <x:c r="W26" s="46" t="n">
        <x:f>HCs!X60*Premissas_Baseline!$B$59</x:f>
        <x:v>2940</x:v>
      </x:c>
      <x:c r="X26" s="46" t="n">
        <x:f>HCs!Y60*Premissas_Baseline!$B$59</x:f>
        <x:v>2940</x:v>
      </x:c>
      <x:c r="Y26" s="46" t="n">
        <x:f>HCs!Z60*Premissas_Baseline!$B$59</x:f>
        <x:v>2940</x:v>
      </x:c>
      <x:c r="AA26" s="46">
        <x:f t="shared" si="2"/>
        <x:v>23100</x:v>
      </x:c>
      <x:c r="AB26" s="47">
        <x:f t="shared" si="20"/>
        <x:v>-0.003958987817</x:v>
      </x:c>
      <x:c r="AC26" s="46">
        <x:f t="shared" si="3"/>
        <x:v>35280</x:v>
      </x:c>
      <x:c r="AD26" s="47">
        <x:f t="shared" si="21"/>
        <x:v>-0.0006537026326</x:v>
      </x:c>
      <x:c r="AE26" s="46" t="n">
        <x:f>AC26/AC18*AE18</x:f>
        <x:v>47628.00000000001</x:v>
      </x:c>
      <x:c r="AF26" s="47">
        <x:f t="shared" si="16"/>
        <x:v>0.0004659723441</x:v>
      </x:c>
      <x:c r="AG26" s="46" t="n">
        <x:f>AE26/AE18*AG18</x:f>
        <x:v>61916.40000000001</x:v>
      </x:c>
      <x:c r="AH26" s="47">
        <x:f t="shared" si="17"/>
        <x:v>0.0004038426983</x:v>
      </x:c>
      <x:c r="AI26" s="46" t="n">
        <x:f>AG26/AG18*AI18</x:f>
        <x:v>77395.5</x:v>
      </x:c>
      <x:c r="AJ26" s="47">
        <x:f t="shared" si="18"/>
        <x:v>0.0003883102868</x:v>
      </x:c>
    </x:row>
    <x:row r="27" ht="15.75" customHeight="1">
      <x:c r="A27" s="27" t="s">
        <x:v>128</x:v>
      </x:c>
      <x:c r="B27" s="31" t="n">
        <x:f t="shared" ref="B27:Y27" si="22">SUM(B28:B30)</x:f>
        <x:v>42758.333333333336</x:v>
      </x:c>
      <x:c r="C27" s="31">
        <x:f t="shared" si="22"/>
        <x:v>40161.11111</x:v>
      </x:c>
      <x:c r="D27" s="31">
        <x:f t="shared" si="22"/>
        <x:v>39452.77778</x:v>
      </x:c>
      <x:c r="E27" s="31">
        <x:f t="shared" si="22"/>
        <x:v>38744.44444</x:v>
      </x:c>
      <x:c r="F27" s="31">
        <x:f t="shared" si="22"/>
        <x:v>41341.66667</x:v>
      </x:c>
      <x:c r="G27" s="31">
        <x:f t="shared" si="22"/>
        <x:v>39925</x:v>
      </x:c>
      <x:c r="H27" s="31">
        <x:f t="shared" si="22"/>
        <x:v>38980.55556</x:v>
      </x:c>
      <x:c r="I27" s="31">
        <x:f t="shared" si="22"/>
        <x:v>39216.66667</x:v>
      </x:c>
      <x:c r="J27" s="31">
        <x:f t="shared" si="22"/>
        <x:v>39452.77778</x:v>
      </x:c>
      <x:c r="K27" s="31">
        <x:f t="shared" si="22"/>
        <x:v>59522.22222</x:v>
      </x:c>
      <x:c r="L27" s="31">
        <x:f t="shared" si="22"/>
        <x:v>59758.33333</x:v>
      </x:c>
      <x:c r="M27" s="31">
        <x:f t="shared" si="22"/>
        <x:v>60938.88889</x:v>
      </x:c>
      <x:c r="N27" s="31">
        <x:f t="shared" si="22"/>
        <x:v>60938.88889</x:v>
      </x:c>
      <x:c r="O27" s="31">
        <x:f t="shared" si="22"/>
        <x:v>60938.88889</x:v>
      </x:c>
      <x:c r="P27" s="31">
        <x:f t="shared" si="22"/>
        <x:v>60938.88889</x:v>
      </x:c>
      <x:c r="Q27" s="31">
        <x:f t="shared" si="22"/>
        <x:v>60938.88889</x:v>
      </x:c>
      <x:c r="R27" s="31">
        <x:f t="shared" si="22"/>
        <x:v>60938.88889</x:v>
      </x:c>
      <x:c r="S27" s="31">
        <x:f t="shared" si="22"/>
        <x:v>60938.88889</x:v>
      </x:c>
      <x:c r="T27" s="31">
        <x:f t="shared" si="22"/>
        <x:v>60938.88889</x:v>
      </x:c>
      <x:c r="U27" s="31">
        <x:f t="shared" si="22"/>
        <x:v>60938.88889</x:v>
      </x:c>
      <x:c r="V27" s="31">
        <x:f t="shared" si="22"/>
        <x:v>60938.88889</x:v>
      </x:c>
      <x:c r="W27" s="31">
        <x:f t="shared" si="22"/>
        <x:v>60938.88889</x:v>
      </x:c>
      <x:c r="X27" s="31">
        <x:f t="shared" si="22"/>
        <x:v>60938.88889</x:v>
      </x:c>
      <x:c r="Y27" s="31">
        <x:f t="shared" si="22"/>
        <x:v>60938.88889</x:v>
      </x:c>
      <x:c r="AA27" s="31">
        <x:f t="shared" si="2"/>
        <x:v>540252.7778</x:v>
      </x:c>
      <x:c r="AB27" s="29">
        <x:f t="shared" si="20"/>
        <x:v>-0.09259108941</x:v>
      </x:c>
      <x:c r="AC27" s="31">
        <x:f t="shared" si="3"/>
        <x:v>731266.6667</x:v>
      </x:c>
      <x:c r="AD27" s="29">
        <x:f t="shared" si="21"/>
        <x:v>-0.01354962997</x:v>
      </x:c>
      <x:c r="AE27" s="31" t="n">
        <x:f>SUM(AE28:AE30)</x:f>
        <x:v>804393.33333</x:v>
      </x:c>
      <x:c r="AF27" s="29">
        <x:f t="shared" si="16"/>
        <x:v>0.007869846459</x:v>
      </x:c>
      <x:c r="AG27" s="31" t="n">
        <x:f>SUM(AG28:AG30)</x:f>
        <x:v>884832.6666700002</x:v>
      </x:c>
      <x:c r="AH27" s="29">
        <x:f t="shared" si="17"/>
        <x:v>0.005771220737</x:v>
      </x:c>
      <x:c r="AI27" s="31" t="n">
        <x:f>SUM(AI28:AI30)</x:f>
        <x:v>973315.9333300001</x:v>
      </x:c>
      <x:c r="AJ27" s="29">
        <x:f t="shared" si="18"/>
        <x:v>0.004883340623</x:v>
      </x:c>
    </x:row>
    <x:row r="28" ht="15.75" customHeight="1">
      <x:c r="A28" s="45" t="s">
        <x:v>129</x:v>
      </x:c>
      <x:c r="B28" s="46" t="n">
        <x:f>Premissas_Baseline!$B$62</x:f>
        <x:v>37800</x:v>
      </x:c>
      <x:c r="C28" s="46" t="n">
        <x:f>Premissas_Baseline!$B$62</x:f>
        <x:v>37800</x:v>
      </x:c>
      <x:c r="D28" s="46" t="n">
        <x:f>Premissas_Baseline!$B$62</x:f>
        <x:v>37800</x:v>
      </x:c>
      <x:c r="E28" s="46" t="n">
        <x:f>Premissas_Baseline!$B$62</x:f>
        <x:v>37800</x:v>
      </x:c>
      <x:c r="F28" s="46" t="n">
        <x:f>Premissas_Baseline!$B$62</x:f>
        <x:v>37800</x:v>
      </x:c>
      <x:c r="G28" s="46" t="n">
        <x:f>Premissas_Baseline!$B$62</x:f>
        <x:v>37800</x:v>
      </x:c>
      <x:c r="H28" s="46" t="n">
        <x:f>Premissas_Baseline!$B$62</x:f>
        <x:v>37800</x:v>
      </x:c>
      <x:c r="I28" s="46" t="n">
        <x:f>Premissas_Baseline!$B$62</x:f>
        <x:v>37800</x:v>
      </x:c>
      <x:c r="J28" s="46" t="n">
        <x:f>Premissas_Baseline!$B$62</x:f>
        <x:v>37800</x:v>
      </x:c>
      <x:c r="K28" s="46" t="n">
        <x:f>Premissas_Baseline!$B$62</x:f>
        <x:v>37800</x:v>
      </x:c>
      <x:c r="L28" s="46" t="n">
        <x:f>Premissas_Baseline!$B$62</x:f>
        <x:v>37800</x:v>
      </x:c>
      <x:c r="M28" s="46" t="n">
        <x:f>Premissas_Baseline!$B$62</x:f>
        <x:v>37800</x:v>
      </x:c>
      <x:c r="N28" s="46" t="n">
        <x:f>Premissas_Baseline!$B$62</x:f>
        <x:v>37800</x:v>
      </x:c>
      <x:c r="O28" s="46" t="n">
        <x:f>Premissas_Baseline!$B$62</x:f>
        <x:v>37800</x:v>
      </x:c>
      <x:c r="P28" s="46" t="n">
        <x:f>Premissas_Baseline!$B$62</x:f>
        <x:v>37800</x:v>
      </x:c>
      <x:c r="Q28" s="46" t="n">
        <x:f>Premissas_Baseline!$B$62</x:f>
        <x:v>37800</x:v>
      </x:c>
      <x:c r="R28" s="46" t="n">
        <x:f>Premissas_Baseline!$B$62</x:f>
        <x:v>37800</x:v>
      </x:c>
      <x:c r="S28" s="46" t="n">
        <x:f>Premissas_Baseline!$B$62</x:f>
        <x:v>37800</x:v>
      </x:c>
      <x:c r="T28" s="46" t="n">
        <x:f>Premissas_Baseline!$B$62</x:f>
        <x:v>37800</x:v>
      </x:c>
      <x:c r="U28" s="46" t="n">
        <x:f>Premissas_Baseline!$B$62</x:f>
        <x:v>37800</x:v>
      </x:c>
      <x:c r="V28" s="46" t="n">
        <x:f>Premissas_Baseline!$B$62</x:f>
        <x:v>37800</x:v>
      </x:c>
      <x:c r="W28" s="46" t="n">
        <x:f>Premissas_Baseline!$B$62</x:f>
        <x:v>37800</x:v>
      </x:c>
      <x:c r="X28" s="46" t="n">
        <x:f>Premissas_Baseline!$B$62</x:f>
        <x:v>37800</x:v>
      </x:c>
      <x:c r="Y28" s="46" t="n">
        <x:f>Premissas_Baseline!$B$62</x:f>
        <x:v>37800</x:v>
      </x:c>
      <x:c r="AA28" s="46">
        <x:f t="shared" si="2"/>
        <x:v>453600</x:v>
      </x:c>
      <x:c r="AB28" s="47">
        <x:f t="shared" si="20"/>
        <x:v>-0.0777401244</x:v>
      </x:c>
      <x:c r="AC28" s="46">
        <x:f t="shared" si="3"/>
        <x:v>453600</x:v>
      </x:c>
      <x:c r="AD28" s="47">
        <x:f t="shared" si="21"/>
        <x:v>-0.008404748134</x:v>
      </x:c>
      <x:c r="AE28" s="46" t="n">
        <x:f t="shared" ref="AE28:AE30" si="23">AC28*1.1</x:f>
        <x:v>498960.00000000006</x:v>
      </x:c>
      <x:c r="AF28" s="47">
        <x:f t="shared" si="16"/>
        <x:v>0.004881615034</x:v>
      </x:c>
      <x:c r="AG28" s="46" t="n">
        <x:f t="shared" ref="AG28:AG30" si="24">AE28*1.1</x:f>
        <x:v>548856.0000000001</x:v>
      </x:c>
      <x:c r="AH28" s="47">
        <x:f t="shared" si="17"/>
        <x:v>0.003579851025</x:v>
      </x:c>
      <x:c r="AI28" s="46" t="n">
        <x:f t="shared" ref="AI28:AI30" si="25">AG28*1.1</x:f>
        <x:v>603741.6000000002</x:v>
      </x:c>
      <x:c r="AJ28" s="47">
        <x:f t="shared" si="18"/>
        <x:v>0.003029104713</x:v>
      </x:c>
    </x:row>
    <x:row r="29" ht="15.75" customHeight="1">
      <x:c r="A29" s="45" t="s">
        <x:v>130</x:v>
      </x:c>
      <x:c r="B29" s="46" t="n">
        <x:f>Premissas_Baseline!$B$64*HCs!C59</x:f>
        <x:v>3675</x:v>
      </x:c>
      <x:c r="C29" s="46" t="n">
        <x:f>Premissas_Baseline!$B$64*HCs!D59</x:f>
        <x:v>1750</x:v>
      </x:c>
      <x:c r="D29" s="46" t="n">
        <x:f>Premissas_Baseline!$B$64*HCs!E59</x:f>
        <x:v>1225</x:v>
      </x:c>
      <x:c r="E29" s="46" t="n">
        <x:f>Premissas_Baseline!$B$64*HCs!F59</x:f>
        <x:v>700</x:v>
      </x:c>
      <x:c r="F29" s="46" t="n">
        <x:f>Premissas_Baseline!$B$64*HCs!G59</x:f>
        <x:v>2625</x:v>
      </x:c>
      <x:c r="G29" s="46" t="n">
        <x:f>Premissas_Baseline!$B$64*HCs!H59</x:f>
        <x:v>1575</x:v>
      </x:c>
      <x:c r="H29" s="46" t="n">
        <x:f>Premissas_Baseline!$B$64*HCs!I59</x:f>
        <x:v>875</x:v>
      </x:c>
      <x:c r="I29" s="46" t="n">
        <x:f>Premissas_Baseline!$B$64*HCs!J59</x:f>
        <x:v>1050</x:v>
      </x:c>
      <x:c r="J29" s="46" t="n">
        <x:f>Premissas_Baseline!$B$64*HCs!K59</x:f>
        <x:v>1225</x:v>
      </x:c>
      <x:c r="K29" s="46" t="n">
        <x:f>Premissas_Baseline!$B$64*HCs!L60</x:f>
        <x:v>16100</x:v>
      </x:c>
      <x:c r="L29" s="46" t="n">
        <x:f>Premissas_Baseline!$B$64*HCs!M60</x:f>
        <x:v>16275</x:v>
      </x:c>
      <x:c r="M29" s="46" t="n">
        <x:f>Premissas_Baseline!$B$64*HCs!N60</x:f>
        <x:v>17150</x:v>
      </x:c>
      <x:c r="N29" s="46" t="n">
        <x:f>Premissas_Baseline!$B$64*HCs!O60</x:f>
        <x:v>17150</x:v>
      </x:c>
      <x:c r="O29" s="46" t="n">
        <x:f>Premissas_Baseline!$B$64*HCs!P60</x:f>
        <x:v>17150</x:v>
      </x:c>
      <x:c r="P29" s="46" t="n">
        <x:f>Premissas_Baseline!$B$64*HCs!Q60</x:f>
        <x:v>17150</x:v>
      </x:c>
      <x:c r="Q29" s="46" t="n">
        <x:f>Premissas_Baseline!$B$64*HCs!R60</x:f>
        <x:v>17150</x:v>
      </x:c>
      <x:c r="R29" s="46" t="n">
        <x:f>Premissas_Baseline!$B$64*HCs!S60</x:f>
        <x:v>17150</x:v>
      </x:c>
      <x:c r="S29" s="46" t="n">
        <x:f>Premissas_Baseline!$B$64*HCs!T60</x:f>
        <x:v>17150</x:v>
      </x:c>
      <x:c r="T29" s="46" t="n">
        <x:f>Premissas_Baseline!$B$64*HCs!U60</x:f>
        <x:v>17150</x:v>
      </x:c>
      <x:c r="U29" s="46" t="n">
        <x:f>Premissas_Baseline!$B$64*HCs!V60</x:f>
        <x:v>17150</x:v>
      </x:c>
      <x:c r="V29" s="46" t="n">
        <x:f>Premissas_Baseline!$B$64*HCs!W60</x:f>
        <x:v>17150</x:v>
      </x:c>
      <x:c r="W29" s="46" t="n">
        <x:f>Premissas_Baseline!$B$64*HCs!X60</x:f>
        <x:v>17150</x:v>
      </x:c>
      <x:c r="X29" s="46" t="n">
        <x:f>Premissas_Baseline!$B$64*HCs!Y60</x:f>
        <x:v>17150</x:v>
      </x:c>
      <x:c r="Y29" s="46" t="n">
        <x:f>Premissas_Baseline!$B$64*HCs!Z60</x:f>
        <x:v>17150</x:v>
      </x:c>
      <x:c r="Z29" s="41"/>
      <x:c r="AA29" s="46">
        <x:f t="shared" si="2"/>
        <x:v>64225</x:v>
      </x:c>
      <x:c r="AB29" s="47">
        <x:f t="shared" si="20"/>
        <x:v>-0.01100718582</x:v>
      </x:c>
      <x:c r="AC29" s="46">
        <x:f t="shared" si="3"/>
        <x:v>205800</x:v>
      </x:c>
      <x:c r="AD29" s="47">
        <x:f t="shared" si="21"/>
        <x:v>-0.003813265357</x:v>
      </x:c>
      <x:c r="AE29" s="46">
        <x:f t="shared" si="23"/>
        <x:v>226380</x:v>
      </x:c>
      <x:c r="AF29" s="47">
        <x:f t="shared" si="16"/>
        <x:v>0.002214806821</x:v>
      </x:c>
      <x:c r="AG29" s="46">
        <x:f t="shared" si="24"/>
        <x:v>249018</x:v>
      </x:c>
      <x:c r="AH29" s="47">
        <x:f t="shared" si="17"/>
        <x:v>0.001624191669</x:v>
      </x:c>
      <x:c r="AI29" s="46">
        <x:f t="shared" si="25"/>
        <x:v>273919.8</x:v>
      </x:c>
      <x:c r="AJ29" s="47">
        <x:f t="shared" si="18"/>
        <x:v>0.001374316027</x:v>
      </x:c>
    </x:row>
    <x:row r="30" ht="15.75" customHeight="1">
      <x:c r="A30" s="45" t="s">
        <x:v>131</x:v>
      </x:c>
      <x:c r="B30" s="46" t="n">
        <x:f>Premissas_Baseline!$B$63*HCs!C59</x:f>
        <x:v>1283.3333333333335</x:v>
      </x:c>
      <x:c r="C30" s="46" t="n">
        <x:f>Premissas_Baseline!$B$63*HCs!D59</x:f>
        <x:v>611.1111111111111</x:v>
      </x:c>
      <x:c r="D30" s="46" t="n">
        <x:f>Premissas_Baseline!$B$63*HCs!E59</x:f>
        <x:v>427.7777777777778</x:v>
      </x:c>
      <x:c r="E30" s="46" t="n">
        <x:f>Premissas_Baseline!$B$63*HCs!F59</x:f>
        <x:v>244.44444444444446</x:v>
      </x:c>
      <x:c r="F30" s="46" t="n">
        <x:f>Premissas_Baseline!$B$63*HCs!G59</x:f>
        <x:v>916.6666666666667</x:v>
      </x:c>
      <x:c r="G30" s="46" t="n">
        <x:f>Premissas_Baseline!$B$63*HCs!H59</x:f>
        <x:v>550</x:v>
      </x:c>
      <x:c r="H30" s="46" t="n">
        <x:f>Premissas_Baseline!$B$63*HCs!I59</x:f>
        <x:v>305.55555555555554</x:v>
      </x:c>
      <x:c r="I30" s="46" t="n">
        <x:f>Premissas_Baseline!$B$63*HCs!J59</x:f>
        <x:v>366.6666666666667</x:v>
      </x:c>
      <x:c r="J30" s="46" t="n">
        <x:f>Premissas_Baseline!$B$63*HCs!K59</x:f>
        <x:v>427.7777777777778</x:v>
      </x:c>
      <x:c r="K30" s="46" t="n">
        <x:f>Premissas_Baseline!$B$63*HCs!L60</x:f>
        <x:v>5622.222222222223</x:v>
      </x:c>
      <x:c r="L30" s="46" t="n">
        <x:f>Premissas_Baseline!$B$63*HCs!M60</x:f>
        <x:v>5683.333333333334</x:v>
      </x:c>
      <x:c r="M30" s="46" t="n">
        <x:f>Premissas_Baseline!$B$63*HCs!N60</x:f>
        <x:v>5988.88888888889</x:v>
      </x:c>
      <x:c r="N30" s="46" t="n">
        <x:f>Premissas_Baseline!$B$63*HCs!O60</x:f>
        <x:v>5988.88888888889</x:v>
      </x:c>
      <x:c r="O30" s="46" t="n">
        <x:f>Premissas_Baseline!$B$63*HCs!P60</x:f>
        <x:v>5988.88888888889</x:v>
      </x:c>
      <x:c r="P30" s="46" t="n">
        <x:f>Premissas_Baseline!$B$63*HCs!Q60</x:f>
        <x:v>5988.88888888889</x:v>
      </x:c>
      <x:c r="Q30" s="46" t="n">
        <x:f>Premissas_Baseline!$B$63*HCs!R60</x:f>
        <x:v>5988.88888888889</x:v>
      </x:c>
      <x:c r="R30" s="46" t="n">
        <x:f>Premissas_Baseline!$B$63*HCs!S60</x:f>
        <x:v>5988.88888888889</x:v>
      </x:c>
      <x:c r="S30" s="46" t="n">
        <x:f>Premissas_Baseline!$B$63*HCs!T60</x:f>
        <x:v>5988.88888888889</x:v>
      </x:c>
      <x:c r="T30" s="46" t="n">
        <x:f>Premissas_Baseline!$B$63*HCs!U60</x:f>
        <x:v>5988.88888888889</x:v>
      </x:c>
      <x:c r="U30" s="46" t="n">
        <x:f>Premissas_Baseline!$B$63*HCs!V60</x:f>
        <x:v>5988.88888888889</x:v>
      </x:c>
      <x:c r="V30" s="46" t="n">
        <x:f>Premissas_Baseline!$B$63*HCs!W60</x:f>
        <x:v>5988.88888888889</x:v>
      </x:c>
      <x:c r="W30" s="46" t="n">
        <x:f>Premissas_Baseline!$B$63*HCs!X60</x:f>
        <x:v>5988.88888888889</x:v>
      </x:c>
      <x:c r="X30" s="46" t="n">
        <x:f>Premissas_Baseline!$B$63*HCs!Y60</x:f>
        <x:v>5988.88888888889</x:v>
      </x:c>
      <x:c r="Y30" s="46" t="n">
        <x:f>Premissas_Baseline!$B$63*HCs!Z60</x:f>
        <x:v>5988.88888888889</x:v>
      </x:c>
      <x:c r="Z30" s="41"/>
      <x:c r="AA30" s="46">
        <x:f t="shared" si="2"/>
        <x:v>22427.77778</x:v>
      </x:c>
      <x:c r="AB30" s="47">
        <x:f t="shared" si="20"/>
        <x:v>-0.003843779177</x:v>
      </x:c>
      <x:c r="AC30" s="46">
        <x:f t="shared" si="3"/>
        <x:v>71866.66667</x:v>
      </x:c>
      <x:c r="AD30" s="47">
        <x:f t="shared" si="21"/>
        <x:v>-0.001331616474</x:v>
      </x:c>
      <x:c r="AE30" s="46">
        <x:f t="shared" si="23"/>
        <x:v>79053.33333</x:v>
      </x:c>
      <x:c r="AF30" s="47">
        <x:f t="shared" si="16"/>
        <x:v>0.0007734246041</x:v>
      </x:c>
      <x:c r="AG30" s="46">
        <x:f t="shared" si="24"/>
        <x:v>86958.66667</x:v>
      </x:c>
      <x:c r="AH30" s="47">
        <x:f t="shared" si="17"/>
        <x:v>0.000567178043</x:v>
      </x:c>
      <x:c r="AI30" s="46">
        <x:f t="shared" si="25"/>
        <x:v>95654.53333</x:v>
      </x:c>
      <x:c r="AJ30" s="47">
        <x:f t="shared" si="18"/>
        <x:v>0.0004799198826</x:v>
      </x:c>
    </x:row>
    <x:row r="31" ht="15.75" customHeight="1">
      <x:c r="A31" s="27" t="s">
        <x:v>132</x:v>
      </x:c>
      <x:c r="B31" s="31" t="n">
        <x:f t="shared" ref="B31:Y31" si="26">SUM(B32:B35)</x:f>
        <x:v>4220</x:v>
      </x:c>
      <x:c r="C31" s="31">
        <x:f t="shared" si="26"/>
        <x:v>5520</x:v>
      </x:c>
      <x:c r="D31" s="31">
        <x:f t="shared" si="26"/>
        <x:v>6860</x:v>
      </x:c>
      <x:c r="E31" s="31">
        <x:f t="shared" si="26"/>
        <x:v>7140</x:v>
      </x:c>
      <x:c r="F31" s="31">
        <x:f t="shared" si="26"/>
        <x:v>8190</x:v>
      </x:c>
      <x:c r="G31" s="31">
        <x:f t="shared" si="26"/>
        <x:v>8845</x:v>
      </x:c>
      <x:c r="H31" s="31">
        <x:f t="shared" si="26"/>
        <x:v>9195</x:v>
      </x:c>
      <x:c r="I31" s="31">
        <x:f t="shared" si="26"/>
        <x:v>9615</x:v>
      </x:c>
      <x:c r="J31" s="31">
        <x:f t="shared" si="26"/>
        <x:v>10105</x:v>
      </x:c>
      <x:c r="K31" s="31">
        <x:f t="shared" si="26"/>
        <x:v>10665</x:v>
      </x:c>
      <x:c r="L31" s="31">
        <x:f t="shared" si="26"/>
        <x:v>10735</x:v>
      </x:c>
      <x:c r="M31" s="31">
        <x:f t="shared" si="26"/>
        <x:v>11085</x:v>
      </x:c>
      <x:c r="N31" s="31">
        <x:f t="shared" si="26"/>
        <x:v>11085</x:v>
      </x:c>
      <x:c r="O31" s="31">
        <x:f t="shared" si="26"/>
        <x:v>11085</x:v>
      </x:c>
      <x:c r="P31" s="31">
        <x:f t="shared" si="26"/>
        <x:v>11085</x:v>
      </x:c>
      <x:c r="Q31" s="31">
        <x:f t="shared" si="26"/>
        <x:v>11085</x:v>
      </x:c>
      <x:c r="R31" s="31">
        <x:f t="shared" si="26"/>
        <x:v>11085</x:v>
      </x:c>
      <x:c r="S31" s="31">
        <x:f t="shared" si="26"/>
        <x:v>11085</x:v>
      </x:c>
      <x:c r="T31" s="31">
        <x:f t="shared" si="26"/>
        <x:v>11085</x:v>
      </x:c>
      <x:c r="U31" s="31">
        <x:f t="shared" si="26"/>
        <x:v>11085</x:v>
      </x:c>
      <x:c r="V31" s="31">
        <x:f t="shared" si="26"/>
        <x:v>11085</x:v>
      </x:c>
      <x:c r="W31" s="31">
        <x:f t="shared" si="26"/>
        <x:v>11085</x:v>
      </x:c>
      <x:c r="X31" s="31">
        <x:f t="shared" si="26"/>
        <x:v>11085</x:v>
      </x:c>
      <x:c r="Y31" s="31">
        <x:f t="shared" si="26"/>
        <x:v>11085</x:v>
      </x:c>
      <x:c r="Z31" s="41"/>
      <x:c r="AA31" s="31">
        <x:f t="shared" si="2"/>
        <x:v>102175</x:v>
      </x:c>
      <x:c r="AB31" s="29">
        <x:f t="shared" si="20"/>
        <x:v>-0.01751123724</x:v>
      </x:c>
      <x:c r="AC31" s="31">
        <x:f t="shared" si="3"/>
        <x:v>133020</x:v>
      </x:c>
      <x:c r="AD31" s="29">
        <x:f t="shared" si="21"/>
        <x:v>-0.002464725742</x:v>
      </x:c>
      <x:c r="AE31" s="31" t="n">
        <x:f>SUM(AE32:AE35)</x:f>
        <x:v>146322</x:v>
      </x:c>
      <x:c r="AF31" s="29">
        <x:f t="shared" si="16"/>
        <x:v>0.00143155298</x:v>
      </x:c>
      <x:c r="AG31" s="31" t="n">
        <x:f>SUM(AG32:AG35)</x:f>
        <x:v>160954.2</x:v>
      </x:c>
      <x:c r="AH31" s="29">
        <x:f t="shared" si="17"/>
        <x:v>0.001049805519</x:v>
      </x:c>
      <x:c r="AI31" s="31" t="n">
        <x:f>SUM(AI32:AI35)</x:f>
        <x:v>177049.62000000002</x:v>
      </x:c>
      <x:c r="AJ31" s="29">
        <x:f t="shared" si="18"/>
        <x:v>0.0008882969774</x:v>
      </x:c>
    </x:row>
    <x:row r="32" ht="15.75" customHeight="1">
      <x:c r="A32" s="45" t="s">
        <x:v>133</x:v>
      </x:c>
      <x:c r="B32" s="46" t="n">
        <x:f>Premissas_Baseline!$B$71*HCs!C54</x:f>
        <x:v>150</x:v>
      </x:c>
      <x:c r="C32" s="46" t="n">
        <x:f>Premissas_Baseline!$B$71*HCs!D54</x:f>
        <x:v>150</x:v>
      </x:c>
      <x:c r="D32" s="46" t="n">
        <x:f>Premissas_Baseline!$B$71*HCs!E54</x:f>
        <x:v>300</x:v>
      </x:c>
      <x:c r="E32" s="46" t="n">
        <x:f>Premissas_Baseline!$B$71*HCs!F54</x:f>
        <x:v>450</x:v>
      </x:c>
      <x:c r="F32" s="46" t="n">
        <x:f>Premissas_Baseline!$B$71*HCs!G54</x:f>
        <x:v>750</x:v>
      </x:c>
      <x:c r="G32" s="46" t="n">
        <x:f>Premissas_Baseline!$B$71*HCs!H54</x:f>
        <x:v>825</x:v>
      </x:c>
      <x:c r="H32" s="46" t="n">
        <x:f>Premissas_Baseline!$B$71*HCs!I54</x:f>
        <x:v>825</x:v>
      </x:c>
      <x:c r="I32" s="46" t="n">
        <x:f>Premissas_Baseline!$B$71*HCs!J54</x:f>
        <x:v>825</x:v>
      </x:c>
      <x:c r="J32" s="46" t="n">
        <x:f>Premissas_Baseline!$B$71*HCs!K54</x:f>
        <x:v>825</x:v>
      </x:c>
      <x:c r="K32" s="46" t="n">
        <x:f>Premissas_Baseline!$B$71*HCs!L54</x:f>
        <x:v>825</x:v>
      </x:c>
      <x:c r="L32" s="46" t="n">
        <x:f>Premissas_Baseline!$B$71*HCs!M54</x:f>
        <x:v>825</x:v>
      </x:c>
      <x:c r="M32" s="46" t="n">
        <x:f>Premissas_Baseline!$B$71*HCs!N54</x:f>
        <x:v>825</x:v>
      </x:c>
      <x:c r="N32" s="46" t="n">
        <x:f>Premissas_Baseline!$B$71*HCs!O54</x:f>
        <x:v>825</x:v>
      </x:c>
      <x:c r="O32" s="46" t="n">
        <x:f>Premissas_Baseline!$B$71*HCs!P54</x:f>
        <x:v>825</x:v>
      </x:c>
      <x:c r="P32" s="46" t="n">
        <x:f>Premissas_Baseline!$B$71*HCs!Q54</x:f>
        <x:v>825</x:v>
      </x:c>
      <x:c r="Q32" s="46" t="n">
        <x:f>Premissas_Baseline!$B$71*HCs!R54</x:f>
        <x:v>825</x:v>
      </x:c>
      <x:c r="R32" s="46" t="n">
        <x:f>Premissas_Baseline!$B$71*HCs!S54</x:f>
        <x:v>825</x:v>
      </x:c>
      <x:c r="S32" s="46" t="n">
        <x:f>Premissas_Baseline!$B$71*HCs!T54</x:f>
        <x:v>825</x:v>
      </x:c>
      <x:c r="T32" s="46" t="n">
        <x:f>Premissas_Baseline!$B$71*HCs!U54</x:f>
        <x:v>825</x:v>
      </x:c>
      <x:c r="U32" s="46" t="n">
        <x:f>Premissas_Baseline!$B$71*HCs!V54</x:f>
        <x:v>825</x:v>
      </x:c>
      <x:c r="V32" s="46" t="n">
        <x:f>Premissas_Baseline!$B$71*HCs!W54</x:f>
        <x:v>825</x:v>
      </x:c>
      <x:c r="W32" s="46" t="n">
        <x:f>Premissas_Baseline!$B$71*HCs!X54</x:f>
        <x:v>825</x:v>
      </x:c>
      <x:c r="X32" s="46" t="n">
        <x:f>Premissas_Baseline!$B$71*HCs!Y54</x:f>
        <x:v>825</x:v>
      </x:c>
      <x:c r="Y32" s="46" t="n">
        <x:f>Premissas_Baseline!$B$71*HCs!Z54</x:f>
        <x:v>825</x:v>
      </x:c>
      <x:c r="AA32" s="46">
        <x:f t="shared" si="2"/>
        <x:v>7575</x:v>
      </x:c>
      <x:c r="AB32" s="47">
        <x:f t="shared" si="20"/>
        <x:v>-0.001298239511</x:v>
      </x:c>
      <x:c r="AC32" s="46">
        <x:f t="shared" si="3"/>
        <x:v>9900</x:v>
      </x:c>
      <x:c r="AD32" s="47">
        <x:f t="shared" si="21"/>
        <x:v>-0.0001834369632</x:v>
      </x:c>
      <x:c r="AE32" s="46" t="n">
        <x:f t="shared" ref="AE32:AE35" si="27">AC32*1.1</x:f>
        <x:v>10890</x:v>
      </x:c>
      <x:c r="AF32" s="47">
        <x:f t="shared" si="16"/>
        <x:v>0.0001065431853</x:v>
      </x:c>
      <x:c r="AG32" s="46" t="n">
        <x:f t="shared" ref="AG32:AG35" si="28">AE32*1.1</x:f>
        <x:v>11979.000000000002</x:v>
      </x:c>
      <x:c r="AH32" s="47">
        <x:f t="shared" si="17"/>
        <x:v>0.00007813166919</x:v>
      </x:c>
      <x:c r="AI32" s="46" t="n">
        <x:f t="shared" ref="AI32:AI35" si="29">AG32*1.1</x:f>
        <x:v>13176.900000000003</x:v>
      </x:c>
      <x:c r="AJ32" s="47">
        <x:f t="shared" si="18"/>
        <x:v>0.00006611141239</x:v>
      </x:c>
    </x:row>
    <x:row r="33" ht="15.75" customHeight="1">
      <x:c r="A33" s="45" t="s">
        <x:v>134</x:v>
      </x:c>
      <x:c r="B33" s="46" t="n">
        <x:f>Premissas_Baseline!$B$72*HCs!C60</x:f>
        <x:v>420</x:v>
      </x:c>
      <x:c r="C33" s="46" t="n">
        <x:f>Premissas_Baseline!$B$72*HCs!D60</x:f>
        <x:v>620</x:v>
      </x:c>
      <x:c r="D33" s="46" t="n">
        <x:f>Premissas_Baseline!$B$72*HCs!E60</x:f>
        <x:v>760</x:v>
      </x:c>
      <x:c r="E33" s="46" t="n">
        <x:f>Premissas_Baseline!$B$72*HCs!F60</x:f>
        <x:v>840</x:v>
      </x:c>
      <x:c r="F33" s="46" t="n">
        <x:f>Premissas_Baseline!$B$72*HCs!G60</x:f>
        <x:v>1140</x:v>
      </x:c>
      <x:c r="G33" s="46" t="n">
        <x:f>Premissas_Baseline!$B$72*HCs!H60</x:f>
        <x:v>1320</x:v>
      </x:c>
      <x:c r="H33" s="46" t="n">
        <x:f>Premissas_Baseline!$B$72*HCs!I60</x:f>
        <x:v>1420</x:v>
      </x:c>
      <x:c r="I33" s="46" t="n">
        <x:f>Premissas_Baseline!$B$72*HCs!J60</x:f>
        <x:v>1540</x:v>
      </x:c>
      <x:c r="J33" s="46" t="n">
        <x:f>Premissas_Baseline!$B$72*HCs!K60</x:f>
        <x:v>1680</x:v>
      </x:c>
      <x:c r="K33" s="46" t="n">
        <x:f>Premissas_Baseline!$B$72*HCs!L60</x:f>
        <x:v>1840</x:v>
      </x:c>
      <x:c r="L33" s="46" t="n">
        <x:f>Premissas_Baseline!$B$72*HCs!M60</x:f>
        <x:v>1860</x:v>
      </x:c>
      <x:c r="M33" s="46" t="n">
        <x:f>Premissas_Baseline!$B$72*HCs!N60</x:f>
        <x:v>1960</x:v>
      </x:c>
      <x:c r="N33" s="46" t="n">
        <x:f>Premissas_Baseline!$B$72*HCs!O60</x:f>
        <x:v>1960</x:v>
      </x:c>
      <x:c r="O33" s="46" t="n">
        <x:f>Premissas_Baseline!$B$72*HCs!P60</x:f>
        <x:v>1960</x:v>
      </x:c>
      <x:c r="P33" s="46" t="n">
        <x:f>Premissas_Baseline!$B$72*HCs!Q60</x:f>
        <x:v>1960</x:v>
      </x:c>
      <x:c r="Q33" s="46" t="n">
        <x:f>Premissas_Baseline!$B$72*HCs!R60</x:f>
        <x:v>1960</x:v>
      </x:c>
      <x:c r="R33" s="46" t="n">
        <x:f>Premissas_Baseline!$B$72*HCs!S60</x:f>
        <x:v>1960</x:v>
      </x:c>
      <x:c r="S33" s="46" t="n">
        <x:f>Premissas_Baseline!$B$72*HCs!T60</x:f>
        <x:v>1960</x:v>
      </x:c>
      <x:c r="T33" s="46" t="n">
        <x:f>Premissas_Baseline!$B$72*HCs!U60</x:f>
        <x:v>1960</x:v>
      </x:c>
      <x:c r="U33" s="46" t="n">
        <x:f>Premissas_Baseline!$B$72*HCs!V60</x:f>
        <x:v>1960</x:v>
      </x:c>
      <x:c r="V33" s="46" t="n">
        <x:f>Premissas_Baseline!$B$72*HCs!W60</x:f>
        <x:v>1960</x:v>
      </x:c>
      <x:c r="W33" s="46" t="n">
        <x:f>Premissas_Baseline!$B$72*HCs!X60</x:f>
        <x:v>1960</x:v>
      </x:c>
      <x:c r="X33" s="46" t="n">
        <x:f>Premissas_Baseline!$B$72*HCs!Y60</x:f>
        <x:v>1960</x:v>
      </x:c>
      <x:c r="Y33" s="46" t="n">
        <x:f>Premissas_Baseline!$B$72*HCs!Z60</x:f>
        <x:v>1960</x:v>
      </x:c>
      <x:c r="AA33" s="46">
        <x:f t="shared" si="2"/>
        <x:v>15400</x:v>
      </x:c>
      <x:c r="AB33" s="47">
        <x:f t="shared" si="20"/>
        <x:v>-0.002639325211</x:v>
      </x:c>
      <x:c r="AC33" s="46">
        <x:f t="shared" si="3"/>
        <x:v>23520</x:v>
      </x:c>
      <x:c r="AD33" s="47">
        <x:f t="shared" si="21"/>
        <x:v>-0.0004358017551</x:v>
      </x:c>
      <x:c r="AE33" s="46">
        <x:f t="shared" si="27"/>
        <x:v>25872</x:v>
      </x:c>
      <x:c r="AF33" s="47">
        <x:f t="shared" si="16"/>
        <x:v>0.0002531207795</x:v>
      </x:c>
      <x:c r="AG33" s="46">
        <x:f t="shared" si="28"/>
        <x:v>28459.2</x:v>
      </x:c>
      <x:c r="AH33" s="47">
        <x:f t="shared" si="17"/>
        <x:v>0.000185621905</x:v>
      </x:c>
      <x:c r="AI33" s="46">
        <x:f t="shared" si="29"/>
        <x:v>31305.12</x:v>
      </x:c>
      <x:c r="AJ33" s="47">
        <x:f t="shared" si="18"/>
        <x:v>0.0001570646888</x:v>
      </x:c>
    </x:row>
    <x:row r="34" ht="15.75" customHeight="1">
      <x:c r="A34" s="45" t="s">
        <x:v>135</x:v>
      </x:c>
      <x:c r="B34" s="46" t="n">
        <x:f>Premissas_Baseline!$B$73*HCs!C40</x:f>
        <x:v>3500</x:v>
      </x:c>
      <x:c r="C34" s="46" t="n">
        <x:f>Premissas_Baseline!$B$73*HCs!D40</x:f>
        <x:v>4500</x:v>
      </x:c>
      <x:c r="D34" s="46" t="n">
        <x:f>Premissas_Baseline!$B$73*HCs!E40</x:f>
        <x:v>5500</x:v>
      </x:c>
      <x:c r="E34" s="46" t="n">
        <x:f>Premissas_Baseline!$B$73*HCs!F40</x:f>
        <x:v>5500</x:v>
      </x:c>
      <x:c r="F34" s="46" t="n">
        <x:f>Premissas_Baseline!$B$73*HCs!G40</x:f>
        <x:v>5500</x:v>
      </x:c>
      <x:c r="G34" s="46" t="n">
        <x:f>Premissas_Baseline!$B$73*HCs!H40</x:f>
        <x:v>5500</x:v>
      </x:c>
      <x:c r="H34" s="46" t="n">
        <x:f>Premissas_Baseline!$B$73*HCs!I40</x:f>
        <x:v>5500</x:v>
      </x:c>
      <x:c r="I34" s="46" t="n">
        <x:f>Premissas_Baseline!$B$73*HCs!J40</x:f>
        <x:v>5500</x:v>
      </x:c>
      <x:c r="J34" s="46" t="n">
        <x:f>Premissas_Baseline!$B$73*HCs!K40</x:f>
        <x:v>5500</x:v>
      </x:c>
      <x:c r="K34" s="46" t="n">
        <x:f>Premissas_Baseline!$B$73*HCs!L40</x:f>
        <x:v>5500</x:v>
      </x:c>
      <x:c r="L34" s="46" t="n">
        <x:f>Premissas_Baseline!$B$73*HCs!M40</x:f>
        <x:v>5500</x:v>
      </x:c>
      <x:c r="M34" s="46" t="n">
        <x:f>Premissas_Baseline!$B$73*HCs!N40</x:f>
        <x:v>5500</x:v>
      </x:c>
      <x:c r="N34" s="46" t="n">
        <x:f>Premissas_Baseline!$B$73*HCs!O40</x:f>
        <x:v>5500</x:v>
      </x:c>
      <x:c r="O34" s="46" t="n">
        <x:f>Premissas_Baseline!$B$73*HCs!P40</x:f>
        <x:v>5500</x:v>
      </x:c>
      <x:c r="P34" s="46" t="n">
        <x:f>Premissas_Baseline!$B$73*HCs!Q40</x:f>
        <x:v>5500</x:v>
      </x:c>
      <x:c r="Q34" s="46" t="n">
        <x:f>Premissas_Baseline!$B$73*HCs!R40</x:f>
        <x:v>5500</x:v>
      </x:c>
      <x:c r="R34" s="46" t="n">
        <x:f>Premissas_Baseline!$B$73*HCs!S40</x:f>
        <x:v>5500</x:v>
      </x:c>
      <x:c r="S34" s="46" t="n">
        <x:f>Premissas_Baseline!$B$73*HCs!T40</x:f>
        <x:v>5500</x:v>
      </x:c>
      <x:c r="T34" s="46" t="n">
        <x:f>Premissas_Baseline!$B$73*HCs!U40</x:f>
        <x:v>5500</x:v>
      </x:c>
      <x:c r="U34" s="46" t="n">
        <x:f>Premissas_Baseline!$B$73*HCs!V40</x:f>
        <x:v>5500</x:v>
      </x:c>
      <x:c r="V34" s="46" t="n">
        <x:f>Premissas_Baseline!$B$73*HCs!W40</x:f>
        <x:v>5500</x:v>
      </x:c>
      <x:c r="W34" s="46" t="n">
        <x:f>Premissas_Baseline!$B$73*HCs!X40</x:f>
        <x:v>5500</x:v>
      </x:c>
      <x:c r="X34" s="46" t="n">
        <x:f>Premissas_Baseline!$B$73*HCs!Y40</x:f>
        <x:v>5500</x:v>
      </x:c>
      <x:c r="Y34" s="46" t="n">
        <x:f>Premissas_Baseline!$B$73*HCs!Z40</x:f>
        <x:v>5500</x:v>
      </x:c>
      <x:c r="AA34" s="46">
        <x:f t="shared" si="2"/>
        <x:v>63000</x:v>
      </x:c>
      <x:c r="AB34" s="47">
        <x:f t="shared" si="20"/>
        <x:v>-0.0107972395</x:v>
      </x:c>
      <x:c r="AC34" s="46">
        <x:f t="shared" si="3"/>
        <x:v>66000</x:v>
      </x:c>
      <x:c r="AD34" s="47">
        <x:f t="shared" si="21"/>
        <x:v>-0.001222913088</x:v>
      </x:c>
      <x:c r="AE34" s="46">
        <x:f t="shared" si="27"/>
        <x:v>72600</x:v>
      </x:c>
      <x:c r="AF34" s="47">
        <x:f t="shared" si="16"/>
        <x:v>0.0007102879018</x:v>
      </x:c>
      <x:c r="AG34" s="46">
        <x:f t="shared" si="28"/>
        <x:v>79860</x:v>
      </x:c>
      <x:c r="AH34" s="47">
        <x:f t="shared" si="17"/>
        <x:v>0.0005208777946</x:v>
      </x:c>
      <x:c r="AI34" s="46">
        <x:f t="shared" si="29"/>
        <x:v>87846</x:v>
      </x:c>
      <x:c r="AJ34" s="47">
        <x:f t="shared" si="18"/>
        <x:v>0.0004407427493</x:v>
      </x:c>
    </x:row>
    <x:row r="35" ht="15.75" customHeight="1">
      <x:c r="A35" s="45" t="s">
        <x:v>136</x:v>
      </x:c>
      <x:c r="B35" s="46" t="n">
        <x:f>Premissas_Baseline!$B$74*HCs!C26</x:f>
        <x:v>150</x:v>
      </x:c>
      <x:c r="C35" s="46" t="n">
        <x:f>Premissas_Baseline!$B$74*HCs!D26</x:f>
        <x:v>250</x:v>
      </x:c>
      <x:c r="D35" s="46" t="n">
        <x:f>Premissas_Baseline!$B$74*HCs!E26</x:f>
        <x:v>300</x:v>
      </x:c>
      <x:c r="E35" s="46" t="n">
        <x:f>Premissas_Baseline!$B$74*HCs!F26</x:f>
        <x:v>350</x:v>
      </x:c>
      <x:c r="F35" s="46" t="n">
        <x:f>Premissas_Baseline!$B$74*HCs!G26</x:f>
        <x:v>800</x:v>
      </x:c>
      <x:c r="G35" s="46" t="n">
        <x:f>Premissas_Baseline!$B$74*HCs!H26</x:f>
        <x:v>1200</x:v>
      </x:c>
      <x:c r="H35" s="46" t="n">
        <x:f>Premissas_Baseline!$B$74*HCs!I26</x:f>
        <x:v>1450</x:v>
      </x:c>
      <x:c r="I35" s="46" t="n">
        <x:f>Premissas_Baseline!$B$74*HCs!J26</x:f>
        <x:v>1750</x:v>
      </x:c>
      <x:c r="J35" s="46" t="n">
        <x:f>Premissas_Baseline!$B$74*HCs!K26</x:f>
        <x:v>2100</x:v>
      </x:c>
      <x:c r="K35" s="46" t="n">
        <x:f>Premissas_Baseline!$B$74*HCs!L26</x:f>
        <x:v>2500</x:v>
      </x:c>
      <x:c r="L35" s="46" t="n">
        <x:f>Premissas_Baseline!$B$74*HCs!M26</x:f>
        <x:v>2550</x:v>
      </x:c>
      <x:c r="M35" s="46" t="n">
        <x:f>Premissas_Baseline!$B$74*HCs!N26</x:f>
        <x:v>2800</x:v>
      </x:c>
      <x:c r="N35" s="46" t="n">
        <x:f>Premissas_Baseline!$B$74*HCs!O26</x:f>
        <x:v>2800</x:v>
      </x:c>
      <x:c r="O35" s="46" t="n">
        <x:f>Premissas_Baseline!$B$74*HCs!P26</x:f>
        <x:v>2800</x:v>
      </x:c>
      <x:c r="P35" s="46" t="n">
        <x:f>Premissas_Baseline!$B$74*HCs!Q26</x:f>
        <x:v>2800</x:v>
      </x:c>
      <x:c r="Q35" s="46" t="n">
        <x:f>Premissas_Baseline!$B$74*HCs!R26</x:f>
        <x:v>2800</x:v>
      </x:c>
      <x:c r="R35" s="46" t="n">
        <x:f>Premissas_Baseline!$B$74*HCs!S26</x:f>
        <x:v>2800</x:v>
      </x:c>
      <x:c r="S35" s="46" t="n">
        <x:f>Premissas_Baseline!$B$74*HCs!T26</x:f>
        <x:v>2800</x:v>
      </x:c>
      <x:c r="T35" s="46" t="n">
        <x:f>Premissas_Baseline!$B$74*HCs!U26</x:f>
        <x:v>2800</x:v>
      </x:c>
      <x:c r="U35" s="46" t="n">
        <x:f>Premissas_Baseline!$B$74*HCs!V26</x:f>
        <x:v>2800</x:v>
      </x:c>
      <x:c r="V35" s="46" t="n">
        <x:f>Premissas_Baseline!$B$74*HCs!W26</x:f>
        <x:v>2800</x:v>
      </x:c>
      <x:c r="W35" s="46" t="n">
        <x:f>Premissas_Baseline!$B$74*HCs!X26</x:f>
        <x:v>2800</x:v>
      </x:c>
      <x:c r="X35" s="46" t="n">
        <x:f>Premissas_Baseline!$B$74*HCs!Y26</x:f>
        <x:v>2800</x:v>
      </x:c>
      <x:c r="Y35" s="46" t="n">
        <x:f>Premissas_Baseline!$B$74*HCs!Z26</x:f>
        <x:v>2800</x:v>
      </x:c>
      <x:c r="AA35" s="46">
        <x:f t="shared" si="2"/>
        <x:v>16200</x:v>
      </x:c>
      <x:c r="AB35" s="47">
        <x:f t="shared" si="20"/>
        <x:v>-0.002776433014</x:v>
      </x:c>
      <x:c r="AC35" s="46">
        <x:f t="shared" si="3"/>
        <x:v>33600</x:v>
      </x:c>
      <x:c r="AD35" s="47">
        <x:f t="shared" si="21"/>
        <x:v>-0.0006225739359</x:v>
      </x:c>
      <x:c r="AE35" s="46">
        <x:f t="shared" si="27"/>
        <x:v>36960</x:v>
      </x:c>
      <x:c r="AF35" s="47">
        <x:f t="shared" si="16"/>
        <x:v>0.0003616011136</x:v>
      </x:c>
      <x:c r="AG35" s="46">
        <x:f t="shared" si="28"/>
        <x:v>40656</x:v>
      </x:c>
      <x:c r="AH35" s="47">
        <x:f t="shared" si="17"/>
        <x:v>0.00026517415</x:v>
      </x:c>
      <x:c r="AI35" s="46">
        <x:f t="shared" si="29"/>
        <x:v>44721.6</x:v>
      </x:c>
      <x:c r="AJ35" s="47">
        <x:f t="shared" si="18"/>
        <x:v>0.0002243781269</x:v>
      </x:c>
    </x:row>
    <x:row r="36" ht="15.75" customHeight="1">
      <x:c r="A36" s="27" t="s">
        <x:v>137</x:v>
      </x:c>
      <x:c r="B36" s="31" t="n">
        <x:f t="shared" ref="B36:Y36" si="30">B37</x:f>
        <x:v>4800</x:v>
      </x:c>
      <x:c r="C36" s="31">
        <x:f t="shared" si="30"/>
        <x:v>4800</x:v>
      </x:c>
      <x:c r="D36" s="31">
        <x:f t="shared" si="30"/>
        <x:v>4800</x:v>
      </x:c>
      <x:c r="E36" s="31">
        <x:f t="shared" si="30"/>
        <x:v>4800</x:v>
      </x:c>
      <x:c r="F36" s="31">
        <x:f t="shared" si="30"/>
        <x:v>4800</x:v>
      </x:c>
      <x:c r="G36" s="31">
        <x:f t="shared" si="30"/>
        <x:v>4800</x:v>
      </x:c>
      <x:c r="H36" s="31">
        <x:f t="shared" si="30"/>
        <x:v>4800</x:v>
      </x:c>
      <x:c r="I36" s="31">
        <x:f t="shared" si="30"/>
        <x:v>4800</x:v>
      </x:c>
      <x:c r="J36" s="31">
        <x:f t="shared" si="30"/>
        <x:v>4800</x:v>
      </x:c>
      <x:c r="K36" s="31">
        <x:f t="shared" si="30"/>
        <x:v>4800</x:v>
      </x:c>
      <x:c r="L36" s="31">
        <x:f t="shared" si="30"/>
        <x:v>4800</x:v>
      </x:c>
      <x:c r="M36" s="31">
        <x:f t="shared" si="30"/>
        <x:v>4800</x:v>
      </x:c>
      <x:c r="N36" s="31">
        <x:f t="shared" si="30"/>
        <x:v>4800</x:v>
      </x:c>
      <x:c r="O36" s="31">
        <x:f t="shared" si="30"/>
        <x:v>4800</x:v>
      </x:c>
      <x:c r="P36" s="31">
        <x:f t="shared" si="30"/>
        <x:v>4800</x:v>
      </x:c>
      <x:c r="Q36" s="31">
        <x:f t="shared" si="30"/>
        <x:v>4800</x:v>
      </x:c>
      <x:c r="R36" s="31">
        <x:f t="shared" si="30"/>
        <x:v>4800</x:v>
      </x:c>
      <x:c r="S36" s="31">
        <x:f t="shared" si="30"/>
        <x:v>4800</x:v>
      </x:c>
      <x:c r="T36" s="31">
        <x:f t="shared" si="30"/>
        <x:v>4800</x:v>
      </x:c>
      <x:c r="U36" s="31">
        <x:f t="shared" si="30"/>
        <x:v>4800</x:v>
      </x:c>
      <x:c r="V36" s="31">
        <x:f t="shared" si="30"/>
        <x:v>4800</x:v>
      </x:c>
      <x:c r="W36" s="31">
        <x:f t="shared" si="30"/>
        <x:v>4800</x:v>
      </x:c>
      <x:c r="X36" s="31">
        <x:f t="shared" si="30"/>
        <x:v>4800</x:v>
      </x:c>
      <x:c r="Y36" s="31">
        <x:f t="shared" si="30"/>
        <x:v>4800</x:v>
      </x:c>
      <x:c r="AA36" s="31">
        <x:f t="shared" si="2"/>
        <x:v>57600</x:v>
      </x:c>
      <x:c r="AB36" s="29">
        <x:f t="shared" si="20"/>
        <x:v>-0.009871761829</x:v>
      </x:c>
      <x:c r="AC36" s="31">
        <x:f t="shared" si="3"/>
        <x:v>57600</x:v>
      </x:c>
      <x:c r="AD36" s="29">
        <x:f t="shared" si="21"/>
        <x:v>-0.001067269604</x:v>
      </x:c>
      <x:c r="AE36" s="31" t="n">
        <x:f>AE37</x:f>
        <x:v>69120</x:v>
      </x:c>
      <x:c r="AF36" s="29">
        <x:f t="shared" si="16"/>
        <x:v>0.0006762410437</x:v>
      </x:c>
      <x:c r="AG36" s="31" t="n">
        <x:f>AG37</x:f>
        <x:v>82944</x:v>
      </x:c>
      <x:c r="AH36" s="29">
        <x:f t="shared" si="17"/>
        <x:v>0.0005409928349</x:v>
      </x:c>
      <x:c r="AI36" s="31" t="n">
        <x:f>AI37</x:f>
        <x:v>99532.8</x:v>
      </x:c>
      <x:c r="AJ36" s="29">
        <x:f t="shared" si="18"/>
        <x:v>0.0004993780015</x:v>
      </x:c>
    </x:row>
    <x:row r="37" ht="15.75" customHeight="1">
      <x:c r="A37" s="48" t="s">
        <x:v>138</x:v>
      </x:c>
      <x:c r="B37" s="46" t="n">
        <x:f>Premissas_Baseline!$B$67*4*Premissas_Baseline!$B$68</x:f>
        <x:v>4800</x:v>
      </x:c>
      <x:c r="C37" s="46" t="n">
        <x:f>Premissas_Baseline!$B$67*4*Premissas_Baseline!$B$68</x:f>
        <x:v>4800</x:v>
      </x:c>
      <x:c r="D37" s="46" t="n">
        <x:f>Premissas_Baseline!$B$67*4*Premissas_Baseline!$B$68</x:f>
        <x:v>4800</x:v>
      </x:c>
      <x:c r="E37" s="46" t="n">
        <x:f>Premissas_Baseline!$B$67*4*Premissas_Baseline!$B$68</x:f>
        <x:v>4800</x:v>
      </x:c>
      <x:c r="F37" s="46" t="n">
        <x:f>Premissas_Baseline!$B$67*4*Premissas_Baseline!$B$68</x:f>
        <x:v>4800</x:v>
      </x:c>
      <x:c r="G37" s="46" t="n">
        <x:f>Premissas_Baseline!$B$67*4*Premissas_Baseline!$B$68</x:f>
        <x:v>4800</x:v>
      </x:c>
      <x:c r="H37" s="46" t="n">
        <x:f>Premissas_Baseline!$B$67*4*Premissas_Baseline!$B$68</x:f>
        <x:v>4800</x:v>
      </x:c>
      <x:c r="I37" s="46" t="n">
        <x:f>Premissas_Baseline!$B$67*4*Premissas_Baseline!$B$68</x:f>
        <x:v>4800</x:v>
      </x:c>
      <x:c r="J37" s="46" t="n">
        <x:f>Premissas_Baseline!$B$67*4*Premissas_Baseline!$B$68</x:f>
        <x:v>4800</x:v>
      </x:c>
      <x:c r="K37" s="46" t="n">
        <x:f>Premissas_Baseline!$B$67*4*Premissas_Baseline!$B$68</x:f>
        <x:v>4800</x:v>
      </x:c>
      <x:c r="L37" s="46" t="n">
        <x:f>Premissas_Baseline!$B$67*4*Premissas_Baseline!$B$68</x:f>
        <x:v>4800</x:v>
      </x:c>
      <x:c r="M37" s="46" t="n">
        <x:f>Premissas_Baseline!$B$67*4*Premissas_Baseline!$B$68</x:f>
        <x:v>4800</x:v>
      </x:c>
      <x:c r="N37" s="46" t="n">
        <x:f>Premissas_Baseline!$B$67*4*Premissas_Baseline!$B$68</x:f>
        <x:v>4800</x:v>
      </x:c>
      <x:c r="O37" s="46" t="n">
        <x:f>Premissas_Baseline!$B$67*4*Premissas_Baseline!$B$68</x:f>
        <x:v>4800</x:v>
      </x:c>
      <x:c r="P37" s="46" t="n">
        <x:f>Premissas_Baseline!$B$67*4*Premissas_Baseline!$B$68</x:f>
        <x:v>4800</x:v>
      </x:c>
      <x:c r="Q37" s="46" t="n">
        <x:f>Premissas_Baseline!$B$67*4*Premissas_Baseline!$B$68</x:f>
        <x:v>4800</x:v>
      </x:c>
      <x:c r="R37" s="46" t="n">
        <x:f>Premissas_Baseline!$B$67*4*Premissas_Baseline!$B$68</x:f>
        <x:v>4800</x:v>
      </x:c>
      <x:c r="S37" s="46" t="n">
        <x:f>Premissas_Baseline!$B$67*4*Premissas_Baseline!$B$68</x:f>
        <x:v>4800</x:v>
      </x:c>
      <x:c r="T37" s="46" t="n">
        <x:f>Premissas_Baseline!$B$67*4*Premissas_Baseline!$B$68</x:f>
        <x:v>4800</x:v>
      </x:c>
      <x:c r="U37" s="46" t="n">
        <x:f>Premissas_Baseline!$B$67*4*Premissas_Baseline!$B$68</x:f>
        <x:v>4800</x:v>
      </x:c>
      <x:c r="V37" s="46" t="n">
        <x:f>Premissas_Baseline!$B$67*4*Premissas_Baseline!$B$68</x:f>
        <x:v>4800</x:v>
      </x:c>
      <x:c r="W37" s="46" t="n">
        <x:f>Premissas_Baseline!$B$67*4*Premissas_Baseline!$B$68</x:f>
        <x:v>4800</x:v>
      </x:c>
      <x:c r="X37" s="46" t="n">
        <x:f>Premissas_Baseline!$B$67*4*Premissas_Baseline!$B$68</x:f>
        <x:v>4800</x:v>
      </x:c>
      <x:c r="Y37" s="46" t="n">
        <x:f>Premissas_Baseline!$B$67*4*Premissas_Baseline!$B$68</x:f>
        <x:v>4800</x:v>
      </x:c>
      <x:c r="AA37" s="46">
        <x:f t="shared" si="2"/>
        <x:v>57600</x:v>
      </x:c>
      <x:c r="AB37" s="47">
        <x:f t="shared" si="20"/>
        <x:v>-0.009871761829</x:v>
      </x:c>
      <x:c r="AC37" s="46">
        <x:f t="shared" si="3"/>
        <x:v>57600</x:v>
      </x:c>
      <x:c r="AD37" s="47">
        <x:f t="shared" si="21"/>
        <x:v>-0.001067269604</x:v>
      </x:c>
      <x:c r="AE37" s="46" t="n">
        <x:f>AC37*1.2</x:f>
        <x:v>69120</x:v>
      </x:c>
      <x:c r="AF37" s="47">
        <x:f t="shared" si="16"/>
        <x:v>0.0006762410437</x:v>
      </x:c>
      <x:c r="AG37" s="46" t="n">
        <x:f>AE37*1.2</x:f>
        <x:v>82944</x:v>
      </x:c>
      <x:c r="AH37" s="47">
        <x:f t="shared" si="17"/>
        <x:v>0.0005409928349</x:v>
      </x:c>
      <x:c r="AI37" s="46" t="n">
        <x:f>AG37*1.2</x:f>
        <x:v>99532.8</x:v>
      </x:c>
      <x:c r="AJ37" s="47">
        <x:f t="shared" si="18"/>
        <x:v>0.0004993780015</x:v>
      </x:c>
    </x:row>
    <x:row r="38" ht="15.75" customHeight="1">
      <x:c r="A38" s="27" t="s">
        <x:v>139</x:v>
      </x:c>
      <x:c r="B38" s="31" t="n">
        <x:f t="shared" ref="B38:Y38" si="31">SUM(B39:B42)</x:f>
        <x:v>28100</x:v>
      </x:c>
      <x:c r="C38" s="31">
        <x:f t="shared" si="31"/>
        <x:v>29100</x:v>
      </x:c>
      <x:c r="D38" s="31">
        <x:f t="shared" si="31"/>
        <x:v>29800</x:v>
      </x:c>
      <x:c r="E38" s="31">
        <x:f t="shared" si="31"/>
        <x:v>30200</x:v>
      </x:c>
      <x:c r="F38" s="31">
        <x:f t="shared" si="31"/>
        <x:v>21700</x:v>
      </x:c>
      <x:c r="G38" s="31">
        <x:f t="shared" si="31"/>
        <x:v>22600</x:v>
      </x:c>
      <x:c r="H38" s="31">
        <x:f t="shared" si="31"/>
        <x:v>23100</x:v>
      </x:c>
      <x:c r="I38" s="31">
        <x:f t="shared" si="31"/>
        <x:v>23700</x:v>
      </x:c>
      <x:c r="J38" s="31">
        <x:f t="shared" si="31"/>
        <x:v>24400</x:v>
      </x:c>
      <x:c r="K38" s="31">
        <x:f t="shared" si="31"/>
        <x:v>25200</x:v>
      </x:c>
      <x:c r="L38" s="31">
        <x:f t="shared" si="31"/>
        <x:v>25300</x:v>
      </x:c>
      <x:c r="M38" s="31">
        <x:f t="shared" si="31"/>
        <x:v>25800</x:v>
      </x:c>
      <x:c r="N38" s="31">
        <x:f t="shared" si="31"/>
        <x:v>25800</x:v>
      </x:c>
      <x:c r="O38" s="31">
        <x:f t="shared" si="31"/>
        <x:v>25800</x:v>
      </x:c>
      <x:c r="P38" s="31">
        <x:f t="shared" si="31"/>
        <x:v>25800</x:v>
      </x:c>
      <x:c r="Q38" s="31">
        <x:f t="shared" si="31"/>
        <x:v>25800</x:v>
      </x:c>
      <x:c r="R38" s="31">
        <x:f t="shared" si="31"/>
        <x:v>25800</x:v>
      </x:c>
      <x:c r="S38" s="31">
        <x:f t="shared" si="31"/>
        <x:v>25800</x:v>
      </x:c>
      <x:c r="T38" s="31">
        <x:f t="shared" si="31"/>
        <x:v>25800</x:v>
      </x:c>
      <x:c r="U38" s="31">
        <x:f t="shared" si="31"/>
        <x:v>25800</x:v>
      </x:c>
      <x:c r="V38" s="31">
        <x:f t="shared" si="31"/>
        <x:v>25800</x:v>
      </x:c>
      <x:c r="W38" s="31">
        <x:f t="shared" si="31"/>
        <x:v>25800</x:v>
      </x:c>
      <x:c r="X38" s="31">
        <x:f t="shared" si="31"/>
        <x:v>25800</x:v>
      </x:c>
      <x:c r="Y38" s="31">
        <x:f t="shared" si="31"/>
        <x:v>25800</x:v>
      </x:c>
      <x:c r="AA38" s="31">
        <x:f t="shared" si="2"/>
        <x:v>309000</x:v>
      </x:c>
      <x:c r="AB38" s="29">
        <x:f t="shared" si="20"/>
        <x:v>-0.05295788898</x:v>
      </x:c>
      <x:c r="AC38" s="31">
        <x:f t="shared" si="3"/>
        <x:v>309600</x:v>
      </x:c>
      <x:c r="AD38" s="29">
        <x:f t="shared" si="21"/>
        <x:v>-0.005736574123</x:v>
      </x:c>
      <x:c r="AE38" s="31" t="n">
        <x:f>SUM(AE39:AE42)</x:f>
        <x:v>345360</x:v>
      </x:c>
      <x:c r="AF38" s="29">
        <x:f t="shared" si="16"/>
        <x:v>0.003378857159</x:v>
      </x:c>
      <x:c r="AG38" s="31" t="n">
        <x:f>SUM(AG39:AG42)</x:f>
        <x:v>385416</x:v>
      </x:c>
      <x:c r="AH38" s="29">
        <x:f t="shared" si="17"/>
        <x:v>0.002513832157</x:v>
      </x:c>
      <x:c r="AI38" s="31" t="n">
        <x:f>SUM(AI39:AI42)</x:f>
        <x:v>430305.60000000003</x:v>
      </x:c>
      <x:c r="AJ38" s="29">
        <x:f t="shared" si="18"/>
        <x:v>0.002158938064</x:v>
      </x:c>
    </x:row>
    <x:row r="39" ht="15.75" customHeight="1">
      <x:c r="A39" s="45" t="s">
        <x:v>140</x:v>
      </x:c>
      <x:c r="B39" s="46" t="n">
        <x:f>Premissas_Baseline!$B$40</x:f>
        <x:v>8000</x:v>
      </x:c>
      <x:c r="C39" s="46" t="n">
        <x:f>Premissas_Baseline!$B$40</x:f>
        <x:v>8000</x:v>
      </x:c>
      <x:c r="D39" s="46" t="n">
        <x:f>Premissas_Baseline!$B$40</x:f>
        <x:v>8000</x:v>
      </x:c>
      <x:c r="E39" s="46" t="n">
        <x:f>Premissas_Baseline!$B$40</x:f>
        <x:v>8000</x:v>
      </x:c>
      <x:c r="F39" s="46" t="n">
        <x:f>Premissas_Baseline!$B$40</x:f>
        <x:v>8000</x:v>
      </x:c>
      <x:c r="G39" s="46" t="n">
        <x:f>Premissas_Baseline!$B$40</x:f>
        <x:v>8000</x:v>
      </x:c>
      <x:c r="H39" s="46" t="n">
        <x:f>Premissas_Baseline!$B$40</x:f>
        <x:v>8000</x:v>
      </x:c>
      <x:c r="I39" s="46" t="n">
        <x:f>Premissas_Baseline!$B$40</x:f>
        <x:v>8000</x:v>
      </x:c>
      <x:c r="J39" s="46" t="n">
        <x:f>Premissas_Baseline!$B$40</x:f>
        <x:v>8000</x:v>
      </x:c>
      <x:c r="K39" s="46" t="n">
        <x:f>Premissas_Baseline!$B$40</x:f>
        <x:v>8000</x:v>
      </x:c>
      <x:c r="L39" s="46" t="n">
        <x:f>Premissas_Baseline!$B$40</x:f>
        <x:v>8000</x:v>
      </x:c>
      <x:c r="M39" s="46" t="n">
        <x:f>Premissas_Baseline!$B$40</x:f>
        <x:v>8000</x:v>
      </x:c>
      <x:c r="N39" s="46" t="n">
        <x:f>Premissas_Baseline!$B$40</x:f>
        <x:v>8000</x:v>
      </x:c>
      <x:c r="O39" s="46" t="n">
        <x:f>Premissas_Baseline!$B$40</x:f>
        <x:v>8000</x:v>
      </x:c>
      <x:c r="P39" s="46" t="n">
        <x:f>Premissas_Baseline!$B$40</x:f>
        <x:v>8000</x:v>
      </x:c>
      <x:c r="Q39" s="46" t="n">
        <x:f>Premissas_Baseline!$B$40</x:f>
        <x:v>8000</x:v>
      </x:c>
      <x:c r="R39" s="46" t="n">
        <x:f>Premissas_Baseline!$B$40</x:f>
        <x:v>8000</x:v>
      </x:c>
      <x:c r="S39" s="46" t="n">
        <x:f>Premissas_Baseline!$B$40</x:f>
        <x:v>8000</x:v>
      </x:c>
      <x:c r="T39" s="46" t="n">
        <x:f>Premissas_Baseline!$B$40</x:f>
        <x:v>8000</x:v>
      </x:c>
      <x:c r="U39" s="46" t="n">
        <x:f>Premissas_Baseline!$B$40</x:f>
        <x:v>8000</x:v>
      </x:c>
      <x:c r="V39" s="46" t="n">
        <x:f>Premissas_Baseline!$B$40</x:f>
        <x:v>8000</x:v>
      </x:c>
      <x:c r="W39" s="46" t="n">
        <x:f>Premissas_Baseline!$B$40</x:f>
        <x:v>8000</x:v>
      </x:c>
      <x:c r="X39" s="46" t="n">
        <x:f>Premissas_Baseline!$B$40</x:f>
        <x:v>8000</x:v>
      </x:c>
      <x:c r="Y39" s="46" t="n">
        <x:f>Premissas_Baseline!$B$40</x:f>
        <x:v>8000</x:v>
      </x:c>
      <x:c r="AA39" s="46">
        <x:f t="shared" si="2"/>
        <x:v>96000</x:v>
      </x:c>
      <x:c r="AB39" s="47">
        <x:f t="shared" si="20"/>
        <x:v>-0.01645293638</x:v>
      </x:c>
      <x:c r="AC39" s="46">
        <x:f t="shared" si="3"/>
        <x:v>96000</x:v>
      </x:c>
      <x:c r="AD39" s="47">
        <x:f t="shared" si="21"/>
        <x:v>-0.001778782674</x:v>
      </x:c>
      <x:c r="AE39" s="46" t="n">
        <x:f>AC39*1.1</x:f>
        <x:v>105600.00000000001</x:v>
      </x:c>
      <x:c r="AF39" s="47">
        <x:f t="shared" si="16"/>
        <x:v>0.001033146039</x:v>
      </x:c>
      <x:c r="AG39" s="46" t="n">
        <x:f>AE39*1.1</x:f>
        <x:v>116160.00000000003</x:v>
      </x:c>
      <x:c r="AH39" s="47">
        <x:f t="shared" si="17"/>
        <x:v>0.0007576404285</x:v>
      </x:c>
      <x:c r="AI39" s="46" t="n">
        <x:f>AG39*1.1</x:f>
        <x:v>127776.00000000004</x:v>
      </x:c>
      <x:c r="AJ39" s="47">
        <x:f t="shared" si="18"/>
        <x:v>0.0006410803626</x:v>
      </x:c>
    </x:row>
    <x:row r="40" ht="15.75" customHeight="1">
      <x:c r="A40" s="45" t="s">
        <x:v>141</x:v>
      </x:c>
      <x:c r="B40" s="46" t="n">
        <x:f>Premissas_Baseline!$B$41</x:f>
        <x:v>8000</x:v>
      </x:c>
      <x:c r="C40" s="46" t="n">
        <x:f>Premissas_Baseline!$B$41</x:f>
        <x:v>8000</x:v>
      </x:c>
      <x:c r="D40" s="46" t="n">
        <x:f>Premissas_Baseline!$B$41</x:f>
        <x:v>8000</x:v>
      </x:c>
      <x:c r="E40" s="46" t="n">
        <x:f>Premissas_Baseline!$B$41</x:f>
        <x:v>8000</x:v>
      </x:c>
      <x:c r="F40" s="46" t="n">
        <x:f>Premissas_Baseline!$B$41</x:f>
        <x:v>8000</x:v>
      </x:c>
      <x:c r="G40" s="46" t="n">
        <x:f>Premissas_Baseline!$B$41</x:f>
        <x:v>8000</x:v>
      </x:c>
      <x:c r="H40" s="46" t="n">
        <x:f>Premissas_Baseline!$B$41</x:f>
        <x:v>8000</x:v>
      </x:c>
      <x:c r="I40" s="46" t="n">
        <x:f>Premissas_Baseline!$B$41</x:f>
        <x:v>8000</x:v>
      </x:c>
      <x:c r="J40" s="46" t="n">
        <x:f>Premissas_Baseline!$B$41</x:f>
        <x:v>8000</x:v>
      </x:c>
      <x:c r="K40" s="46" t="n">
        <x:f>Premissas_Baseline!$B$41</x:f>
        <x:v>8000</x:v>
      </x:c>
      <x:c r="L40" s="46" t="n">
        <x:f>Premissas_Baseline!$B$41</x:f>
        <x:v>8000</x:v>
      </x:c>
      <x:c r="M40" s="46" t="n">
        <x:f>Premissas_Baseline!$B$41</x:f>
        <x:v>8000</x:v>
      </x:c>
      <x:c r="N40" s="46" t="n">
        <x:f>Premissas_Baseline!$B$41</x:f>
        <x:v>8000</x:v>
      </x:c>
      <x:c r="O40" s="46" t="n">
        <x:f>Premissas_Baseline!$B$41</x:f>
        <x:v>8000</x:v>
      </x:c>
      <x:c r="P40" s="46" t="n">
        <x:f>Premissas_Baseline!$B$41</x:f>
        <x:v>8000</x:v>
      </x:c>
      <x:c r="Q40" s="46" t="n">
        <x:f>Premissas_Baseline!$B$41</x:f>
        <x:v>8000</x:v>
      </x:c>
      <x:c r="R40" s="46" t="n">
        <x:f>Premissas_Baseline!$B$41</x:f>
        <x:v>8000</x:v>
      </x:c>
      <x:c r="S40" s="46" t="n">
        <x:f>Premissas_Baseline!$B$41</x:f>
        <x:v>8000</x:v>
      </x:c>
      <x:c r="T40" s="46" t="n">
        <x:f>Premissas_Baseline!$B$41</x:f>
        <x:v>8000</x:v>
      </x:c>
      <x:c r="U40" s="46" t="n">
        <x:f>Premissas_Baseline!$B$41</x:f>
        <x:v>8000</x:v>
      </x:c>
      <x:c r="V40" s="46" t="n">
        <x:f>Premissas_Baseline!$B$41</x:f>
        <x:v>8000</x:v>
      </x:c>
      <x:c r="W40" s="46" t="n">
        <x:f>Premissas_Baseline!$B$41</x:f>
        <x:v>8000</x:v>
      </x:c>
      <x:c r="X40" s="46" t="n">
        <x:f>Premissas_Baseline!$B$41</x:f>
        <x:v>8000</x:v>
      </x:c>
      <x:c r="Y40" s="46" t="n">
        <x:f>Premissas_Baseline!$B$41</x:f>
        <x:v>8000</x:v>
      </x:c>
      <x:c r="AA40" s="46">
        <x:f t="shared" si="2"/>
        <x:v>96000</x:v>
      </x:c>
      <x:c r="AB40" s="47">
        <x:f t="shared" si="20"/>
        <x:v>-0.01645293638</x:v>
      </x:c>
      <x:c r="AC40" s="46">
        <x:f t="shared" si="3"/>
        <x:v>96000</x:v>
      </x:c>
      <x:c r="AD40" s="47">
        <x:f t="shared" si="21"/>
        <x:v>-0.001778782674</x:v>
      </x:c>
      <x:c r="AE40" s="46" t="n">
        <x:f>AC40*1.15</x:f>
        <x:v>110399.99999999999</x:v>
      </x:c>
      <x:c r="AF40" s="47">
        <x:f t="shared" si="16"/>
        <x:v>0.001080107223</x:v>
      </x:c>
      <x:c r="AG40" s="46" t="n">
        <x:f>AE40*1.15</x:f>
        <x:v>126959.99999999997</x:v>
      </x:c>
      <x:c r="AH40" s="47">
        <x:f t="shared" si="17"/>
        <x:v>0.0008280822039</x:v>
      </x:c>
      <x:c r="AI40" s="46" t="n">
        <x:f>AG40*1.15</x:f>
        <x:v>146003.99999999994</x:v>
      </x:c>
      <x:c r="AJ40" s="47">
        <x:f t="shared" si="18"/>
        <x:v>0.0007325342573</x:v>
      </x:c>
    </x:row>
    <x:row r="41" ht="15.75" customHeight="1">
      <x:c r="A41" s="45" t="s">
        <x:v>142</x:v>
      </x:c>
      <x:c r="B41" s="46" t="n">
        <x:f>Premissas_Baseline!$B$42</x:f>
        <x:v>10000</x:v>
      </x:c>
      <x:c r="C41" s="46" t="n">
        <x:f>Premissas_Baseline!$B$42</x:f>
        <x:v>10000</x:v>
      </x:c>
      <x:c r="D41" s="46" t="n">
        <x:f>Premissas_Baseline!$B$42</x:f>
        <x:v>10000</x:v>
      </x:c>
      <x:c r="E41" s="46" t="n">
        <x:f>Premissas_Baseline!$B$42</x:f>
        <x:v>10000</x:v>
      </x:c>
      <x:c r="F41" s="46">
        <x:v>0.0</x:v>
      </x:c>
      <x:c r="G41" s="46">
        <x:v>0.0</x:v>
      </x:c>
      <x:c r="H41" s="46">
        <x:v>0.0</x:v>
      </x:c>
      <x:c r="I41" s="46">
        <x:v>0.0</x:v>
      </x:c>
      <x:c r="J41" s="46">
        <x:v>0.0</x:v>
      </x:c>
      <x:c r="K41" s="46">
        <x:v>0.0</x:v>
      </x:c>
      <x:c r="L41" s="46">
        <x:v>0.0</x:v>
      </x:c>
      <x:c r="M41" s="46">
        <x:v>0.0</x:v>
      </x:c>
      <x:c r="N41" s="46">
        <x:v>0.0</x:v>
      </x:c>
      <x:c r="O41" s="46">
        <x:v>0.0</x:v>
      </x:c>
      <x:c r="P41" s="46">
        <x:v>0.0</x:v>
      </x:c>
      <x:c r="Q41" s="46">
        <x:v>0.0</x:v>
      </x:c>
      <x:c r="R41" s="46">
        <x:v>0.0</x:v>
      </x:c>
      <x:c r="S41" s="46">
        <x:v>0.0</x:v>
      </x:c>
      <x:c r="T41" s="46">
        <x:v>0.0</x:v>
      </x:c>
      <x:c r="U41" s="46">
        <x:v>0.0</x:v>
      </x:c>
      <x:c r="V41" s="46">
        <x:v>0.0</x:v>
      </x:c>
      <x:c r="W41" s="46">
        <x:v>0.0</x:v>
      </x:c>
      <x:c r="X41" s="46">
        <x:v>0.0</x:v>
      </x:c>
      <x:c r="Y41" s="46">
        <x:v>0.0</x:v>
      </x:c>
      <x:c r="AA41" s="46">
        <x:f t="shared" si="2"/>
        <x:v>40000</x:v>
      </x:c>
      <x:c r="AB41" s="47">
        <x:f t="shared" si="20"/>
        <x:v>-0.006855390159</x:v>
      </x:c>
      <x:c r="AC41" s="46">
        <x:f t="shared" si="3"/>
        <x:v>0</x:v>
      </x:c>
      <x:c r="AD41" s="47">
        <x:f t="shared" si="21"/>
        <x:v>0</x:v>
      </x:c>
      <x:c r="AE41" s="46">
        <x:v>0.0</x:v>
      </x:c>
      <x:c r="AF41" s="47">
        <x:f t="shared" si="16"/>
        <x:v>0</x:v>
      </x:c>
      <x:c r="AG41" s="46">
        <x:v>0.0</x:v>
      </x:c>
      <x:c r="AH41" s="47">
        <x:f t="shared" si="17"/>
        <x:v>0</x:v>
      </x:c>
      <x:c r="AI41" s="46">
        <x:v>0.0</x:v>
      </x:c>
      <x:c r="AJ41" s="47">
        <x:f t="shared" si="18"/>
        <x:v>0</x:v>
      </x:c>
    </x:row>
    <x:row r="42" ht="15.75" customHeight="1">
      <x:c r="A42" s="45" t="s">
        <x:v>143</x:v>
      </x:c>
      <x:c r="B42" s="46" t="n">
        <x:f>Premissas_Baseline!$B$43*HCs!C60</x:f>
        <x:v>2100</x:v>
      </x:c>
      <x:c r="C42" s="46" t="n">
        <x:f>Premissas_Baseline!$B$43*HCs!D60</x:f>
        <x:v>3100</x:v>
      </x:c>
      <x:c r="D42" s="46" t="n">
        <x:f>Premissas_Baseline!$B$43*HCs!E60</x:f>
        <x:v>3800</x:v>
      </x:c>
      <x:c r="E42" s="46" t="n">
        <x:f>Premissas_Baseline!$B$43*HCs!F60</x:f>
        <x:v>4200</x:v>
      </x:c>
      <x:c r="F42" s="46" t="n">
        <x:f>Premissas_Baseline!$B$43*HCs!G60</x:f>
        <x:v>5700</x:v>
      </x:c>
      <x:c r="G42" s="46" t="n">
        <x:f>Premissas_Baseline!$B$43*HCs!H60</x:f>
        <x:v>6600</x:v>
      </x:c>
      <x:c r="H42" s="46" t="n">
        <x:f>Premissas_Baseline!$B$43*HCs!I60</x:f>
        <x:v>7100</x:v>
      </x:c>
      <x:c r="I42" s="46" t="n">
        <x:f>Premissas_Baseline!$B$43*HCs!J60</x:f>
        <x:v>7700</x:v>
      </x:c>
      <x:c r="J42" s="46" t="n">
        <x:f>Premissas_Baseline!$B$43*HCs!K60</x:f>
        <x:v>8400</x:v>
      </x:c>
      <x:c r="K42" s="46" t="n">
        <x:f>Premissas_Baseline!$B$43*HCs!L60</x:f>
        <x:v>9200</x:v>
      </x:c>
      <x:c r="L42" s="46" t="n">
        <x:f>Premissas_Baseline!$B$43*HCs!M60</x:f>
        <x:v>9300</x:v>
      </x:c>
      <x:c r="M42" s="46" t="n">
        <x:f>Premissas_Baseline!$B$43*HCs!N60</x:f>
        <x:v>9800</x:v>
      </x:c>
      <x:c r="N42" s="46" t="n">
        <x:f>Premissas_Baseline!$B$43*HCs!O60</x:f>
        <x:v>9800</x:v>
      </x:c>
      <x:c r="O42" s="46" t="n">
        <x:f>Premissas_Baseline!$B$43*HCs!P60</x:f>
        <x:v>9800</x:v>
      </x:c>
      <x:c r="P42" s="46" t="n">
        <x:f>Premissas_Baseline!$B$43*HCs!Q60</x:f>
        <x:v>9800</x:v>
      </x:c>
      <x:c r="Q42" s="46" t="n">
        <x:f>Premissas_Baseline!$B$43*HCs!R60</x:f>
        <x:v>9800</x:v>
      </x:c>
      <x:c r="R42" s="46" t="n">
        <x:f>Premissas_Baseline!$B$43*HCs!S60</x:f>
        <x:v>9800</x:v>
      </x:c>
      <x:c r="S42" s="46" t="n">
        <x:f>Premissas_Baseline!$B$43*HCs!T60</x:f>
        <x:v>9800</x:v>
      </x:c>
      <x:c r="T42" s="46" t="n">
        <x:f>Premissas_Baseline!$B$43*HCs!U60</x:f>
        <x:v>9800</x:v>
      </x:c>
      <x:c r="U42" s="46" t="n">
        <x:f>Premissas_Baseline!$B$43*HCs!V60</x:f>
        <x:v>9800</x:v>
      </x:c>
      <x:c r="V42" s="46" t="n">
        <x:f>Premissas_Baseline!$B$43*HCs!W60</x:f>
        <x:v>9800</x:v>
      </x:c>
      <x:c r="W42" s="46" t="n">
        <x:f>Premissas_Baseline!$B$43*HCs!X60</x:f>
        <x:v>9800</x:v>
      </x:c>
      <x:c r="X42" s="46" t="n">
        <x:f>Premissas_Baseline!$B$43*HCs!Y60</x:f>
        <x:v>9800</x:v>
      </x:c>
      <x:c r="Y42" s="46" t="n">
        <x:f>Premissas_Baseline!$B$43*HCs!Z60</x:f>
        <x:v>9800</x:v>
      </x:c>
      <x:c r="AA42" s="46">
        <x:f t="shared" si="2"/>
        <x:v>77000</x:v>
      </x:c>
      <x:c r="AB42" s="47">
        <x:f t="shared" si="20"/>
        <x:v>-0.01319662606</x:v>
      </x:c>
      <x:c r="AC42" s="46">
        <x:f t="shared" si="3"/>
        <x:v>117600</x:v>
      </x:c>
      <x:c r="AD42" s="47">
        <x:f t="shared" si="21"/>
        <x:v>-0.002179008775</x:v>
      </x:c>
      <x:c r="AE42" s="46" t="n">
        <x:f>AC42*1.1</x:f>
        <x:v>129360.00000000001</x:v>
      </x:c>
      <x:c r="AF42" s="47">
        <x:f t="shared" si="16"/>
        <x:v>0.001265603898</x:v>
      </x:c>
      <x:c r="AG42" s="46" t="n">
        <x:f>AE42*1.1</x:f>
        <x:v>142296.00000000003</x:v>
      </x:c>
      <x:c r="AH42" s="47">
        <x:f t="shared" si="17"/>
        <x:v>0.000928109525</x:v>
      </x:c>
      <x:c r="AI42" s="46" t="n">
        <x:f>AG42*1.1</x:f>
        <x:v>156525.60000000003</x:v>
      </x:c>
      <x:c r="AJ42" s="47">
        <x:f t="shared" si="18"/>
        <x:v>0.0007853234442</x:v>
      </x:c>
    </x:row>
    <x:row r="43" ht="15.75" customHeight="1">
      <x:c r="A43" s="27" t="s">
        <x:v>144</x:v>
      </x:c>
      <x:c r="B43" s="31" t="n">
        <x:f t="shared" ref="B43:Y43" si="32">B44+B45</x:f>
        <x:v>15000</x:v>
      </x:c>
      <x:c r="C43" s="31">
        <x:f t="shared" si="32"/>
        <x:v>15750</x:v>
      </x:c>
      <x:c r="D43" s="31">
        <x:f t="shared" si="32"/>
        <x:v>16537.5</x:v>
      </x:c>
      <x:c r="E43" s="31">
        <x:f t="shared" si="32"/>
        <x:v>17364.375</x:v>
      </x:c>
      <x:c r="F43" s="31">
        <x:f t="shared" si="32"/>
        <x:v>36532.59375</x:v>
      </x:c>
      <x:c r="G43" s="31">
        <x:f t="shared" si="32"/>
        <x:v>41044.22344</x:v>
      </x:c>
      <x:c r="H43" s="31">
        <x:f t="shared" si="32"/>
        <x:v>45601.43461</x:v>
      </x:c>
      <x:c r="I43" s="31">
        <x:f t="shared" si="32"/>
        <x:v>79306.50634</x:v>
      </x:c>
      <x:c r="J43" s="31">
        <x:f t="shared" si="32"/>
        <x:v>86661.83166</x:v>
      </x:c>
      <x:c r="K43" s="31">
        <x:f t="shared" si="32"/>
        <x:v>94069.92324</x:v>
      </x:c>
      <x:c r="L43" s="31">
        <x:f t="shared" si="32"/>
        <x:v>140083.4194</x:v>
      </x:c>
      <x:c r="M43" s="31">
        <x:f t="shared" si="32"/>
        <x:v>150755.0904</x:v>
      </x:c>
      <x:c r="N43" s="31">
        <x:f t="shared" si="32"/>
        <x:v>208137.8449</x:v>
      </x:c>
      <x:c r="O43" s="31">
        <x:f t="shared" si="32"/>
        <x:v>223884.7371</x:v>
      </x:c>
      <x:c r="P43" s="31">
        <x:f t="shared" si="32"/>
        <x:v>292198.974</x:v>
      </x:c>
      <x:c r="Q43" s="31">
        <x:f t="shared" si="32"/>
        <x:v>316183.9227</x:v>
      </x:c>
      <x:c r="R43" s="31">
        <x:f t="shared" si="32"/>
        <x:v>399043.1188</x:v>
      </x:c>
      <x:c r="S43" s="31">
        <x:f t="shared" si="32"/>
        <x:v>424980.2748</x:v>
      </x:c>
      <x:c r="T43" s="31">
        <x:f t="shared" si="32"/>
        <x:v>526449.2885</x:v>
      </x:c>
      <x:c r="U43" s="31">
        <x:f t="shared" si="32"/>
        <x:v>562904.2529</x:v>
      </x:c>
      <x:c r="V43" s="31">
        <x:f t="shared" si="32"/>
        <x:v>675799.4656</x:v>
      </x:c>
      <x:c r="W43" s="31">
        <x:f t="shared" si="32"/>
        <x:v>713789.4389</x:v>
      </x:c>
      <x:c r="X43" s="31">
        <x:f t="shared" si="32"/>
        <x:v>751878.9108</x:v>
      </x:c>
      <x:c r="Y43" s="31">
        <x:f t="shared" si="32"/>
        <x:v>786472.8563</x:v>
      </x:c>
      <x:c r="AA43" s="31">
        <x:f t="shared" si="2"/>
        <x:v>738706.8978</x:v>
      </x:c>
      <x:c r="AB43" s="29">
        <x:f t="shared" si="20"/>
        <x:v>-0.1266030999</x:v>
      </x:c>
      <x:c r="AC43" s="31">
        <x:f t="shared" si="3"/>
        <x:v>5881723.085</x:v>
      </x:c>
      <x:c r="AD43" s="29">
        <x:f t="shared" si="21"/>
        <x:v>-0.1089823658</x:v>
      </x:c>
      <x:c r="AE43" s="31" t="n">
        <x:f>AE44+AE45</x:f>
        <x:v>11172652.394140963</x:v>
      </x:c>
      <x:c r="AF43" s="29">
        <x:f t="shared" si="16"/>
        <x:v>0.1093085375</x:v>
      </x:c>
      <x:c r="AG43" s="31" t="n">
        <x:f>AG44+AG45</x:f>
        <x:v>16758978.591211444</x:v>
      </x:c>
      <x:c r="AH43" s="29">
        <x:f t="shared" si="17"/>
        <x:v>0.1093085375</x:v>
      </x:c>
      <x:c r="AI43" s="31" t="n">
        <x:f>AI44+AI45</x:f>
        <x:v>21786672.168574877</x:v>
      </x:c>
      <x:c r="AJ43" s="29">
        <x:f t="shared" si="18"/>
        <x:v>0.1093085375</x:v>
      </x:c>
    </x:row>
    <x:row r="44" ht="15.75" customHeight="1">
      <x:c r="A44" s="48" t="s">
        <x:v>145</x:v>
      </x:c>
      <x:c r="B44" s="46" t="n">
        <x:f>Premissas_Baseline!B20</x:f>
        <x:v>15000</x:v>
      </x:c>
      <x:c r="C44" s="46" t="n">
        <x:f>Premissas_Baseline!C20</x:f>
        <x:v>15750</x:v>
      </x:c>
      <x:c r="D44" s="46" t="n">
        <x:f>Premissas_Baseline!D20</x:f>
        <x:v>16537.5</x:v>
      </x:c>
      <x:c r="E44" s="46" t="n">
        <x:f>Premissas_Baseline!E20</x:f>
        <x:v>17364.375</x:v>
      </x:c>
      <x:c r="F44" s="46" t="n">
        <x:f>Premissas_Baseline!F20</x:f>
        <x:v>18232.59375</x:v>
      </x:c>
      <x:c r="G44" s="46" t="n">
        <x:f>Premissas_Baseline!G20</x:f>
        <x:v>19144.22344</x:v>
      </x:c>
      <x:c r="H44" s="46" t="n">
        <x:f>Premissas_Baseline!H20</x:f>
        <x:v>20101.43461</x:v>
      </x:c>
      <x:c r="I44" s="46" t="n">
        <x:f>Premissas_Baseline!I20</x:f>
        <x:v>21106.50634</x:v>
      </x:c>
      <x:c r="J44" s="46" t="n">
        <x:f>Premissas_Baseline!J20</x:f>
        <x:v>22161.83166</x:v>
      </x:c>
      <x:c r="K44" s="46" t="n">
        <x:f>Premissas_Baseline!K20</x:f>
        <x:v>23269.92324</x:v>
      </x:c>
      <x:c r="L44" s="46" t="n">
        <x:f>Premissas_Baseline!L20</x:f>
        <x:v>24433.4194</x:v>
      </x:c>
      <x:c r="M44" s="46" t="n">
        <x:f>Premissas_Baseline!M20</x:f>
        <x:v>25655.09037</x:v>
      </x:c>
      <x:c r="N44" s="46" t="n">
        <x:f>Premissas_Baseline!N20</x:f>
        <x:v>26937.84489</x:v>
      </x:c>
      <x:c r="O44" s="46" t="n">
        <x:f>Premissas_Baseline!O20</x:f>
        <x:v>28284.73713</x:v>
      </x:c>
      <x:c r="P44" s="46" t="n">
        <x:f>Premissas_Baseline!P20</x:f>
        <x:v>29698.97399</x:v>
      </x:c>
      <x:c r="Q44" s="46" t="n">
        <x:f>Premissas_Baseline!Q20</x:f>
        <x:v>31183.92269</x:v>
      </x:c>
      <x:c r="R44" s="46" t="n">
        <x:f>Premissas_Baseline!R20</x:f>
        <x:v>32743.11883</x:v>
      </x:c>
      <x:c r="S44" s="46" t="n">
        <x:f>Premissas_Baseline!S20</x:f>
        <x:v>34380.27477</x:v>
      </x:c>
      <x:c r="T44" s="46" t="n">
        <x:f>Premissas_Baseline!T20</x:f>
        <x:v>36099.28851</x:v>
      </x:c>
      <x:c r="U44" s="46" t="n">
        <x:f>Premissas_Baseline!U20</x:f>
        <x:v>37904.25293</x:v>
      </x:c>
      <x:c r="V44" s="46" t="n">
        <x:f>Premissas_Baseline!V20</x:f>
        <x:v>39799.46558</x:v>
      </x:c>
      <x:c r="W44" s="46" t="n">
        <x:f>Premissas_Baseline!W20</x:f>
        <x:v>41789.43886</x:v>
      </x:c>
      <x:c r="X44" s="46" t="n">
        <x:f>Premissas_Baseline!X20</x:f>
        <x:v>43878.9108</x:v>
      </x:c>
      <x:c r="Y44" s="46" t="n">
        <x:f>Premissas_Baseline!Y20</x:f>
        <x:v>46072.85634</x:v>
      </x:c>
      <x:c r="AA44" s="46">
        <x:f t="shared" si="2"/>
        <x:v>238756.8978</x:v>
      </x:c>
      <x:c r="AB44" s="47">
        <x:f t="shared" si="20"/>
        <x:v>-0.04091929219</x:v>
      </x:c>
      <x:c r="AC44" s="46">
        <x:f t="shared" si="3"/>
        <x:v>428773.0853</x:v>
      </x:c>
      <x:c r="AD44" s="47">
        <x:f t="shared" si="21"/>
        <x:v>-0.007944730575</x:v>
      </x:c>
      <x:c r="AE44" s="46" t="n">
        <x:f>AC44/AC4*AE4</x:f>
        <x:v>812047.394140963</x:v>
      </x:c>
      <x:c r="AF44" s="47">
        <x:f t="shared" si="16"/>
        <x:v>0.007944730575</x:v>
      </x:c>
      <x:c r="AG44" s="46" t="n">
        <x:f>AE44/AE4*AG4</x:f>
        <x:v>1218071.0912114445</x:v>
      </x:c>
      <x:c r="AH44" s="47">
        <x:f t="shared" si="17"/>
        <x:v>0.007944730575</x:v>
      </x:c>
      <x:c r="AI44" s="46" t="n">
        <x:f>AG44/AG4*AI4</x:f>
        <x:v>1583492.4185748778</x:v>
      </x:c>
      <x:c r="AJ44" s="47">
        <x:f t="shared" si="18"/>
        <x:v>0.007944730575</x:v>
      </x:c>
    </x:row>
    <x:row r="45" ht="15.75" customHeight="1">
      <x:c r="A45" s="48" t="s">
        <x:v>146</x:v>
      </x:c>
      <x:c r="B45" s="46" t="n">
        <x:f>Premissas_Baseline!B21</x:f>
        <x:v>0</x:v>
      </x:c>
      <x:c r="C45" s="46" t="n">
        <x:f>Premissas_Baseline!C21</x:f>
        <x:v>0</x:v>
      </x:c>
      <x:c r="D45" s="46" t="n">
        <x:f>Premissas_Baseline!D21</x:f>
        <x:v>0</x:v>
      </x:c>
      <x:c r="E45" s="46" t="n">
        <x:f>Premissas_Baseline!E21</x:f>
        <x:v>0</x:v>
      </x:c>
      <x:c r="F45" s="46" t="n">
        <x:f>Premissas_Baseline!F21</x:f>
        <x:v>18300</x:v>
      </x:c>
      <x:c r="G45" s="46" t="n">
        <x:f>Premissas_Baseline!G21</x:f>
        <x:v>21900</x:v>
      </x:c>
      <x:c r="H45" s="46" t="n">
        <x:f>Premissas_Baseline!H21</x:f>
        <x:v>25500</x:v>
      </x:c>
      <x:c r="I45" s="46" t="n">
        <x:f>Premissas_Baseline!I21</x:f>
        <x:v>58200</x:v>
      </x:c>
      <x:c r="J45" s="46" t="n">
        <x:f>Premissas_Baseline!J21</x:f>
        <x:v>64500</x:v>
      </x:c>
      <x:c r="K45" s="46" t="n">
        <x:f>Premissas_Baseline!K21</x:f>
        <x:v>70800</x:v>
      </x:c>
      <x:c r="L45" s="46" t="n">
        <x:f>Premissas_Baseline!L21</x:f>
        <x:v>115650</x:v>
      </x:c>
      <x:c r="M45" s="46" t="n">
        <x:f>Premissas_Baseline!M21</x:f>
        <x:v>125100</x:v>
      </x:c>
      <x:c r="N45" s="46" t="n">
        <x:f>Premissas_Baseline!N21</x:f>
        <x:v>181200</x:v>
      </x:c>
      <x:c r="O45" s="46" t="n">
        <x:f>Premissas_Baseline!O21</x:f>
        <x:v>195600</x:v>
      </x:c>
      <x:c r="P45" s="46" t="n">
        <x:f>Premissas_Baseline!P21</x:f>
        <x:v>262500</x:v>
      </x:c>
      <x:c r="Q45" s="46" t="n">
        <x:f>Premissas_Baseline!Q21</x:f>
        <x:v>285000</x:v>
      </x:c>
      <x:c r="R45" s="46" t="n">
        <x:f>Premissas_Baseline!R21</x:f>
        <x:v>366300</x:v>
      </x:c>
      <x:c r="S45" s="46" t="n">
        <x:f>Premissas_Baseline!S21</x:f>
        <x:v>390600</x:v>
      </x:c>
      <x:c r="T45" s="46" t="n">
        <x:f>Premissas_Baseline!T21</x:f>
        <x:v>490350</x:v>
      </x:c>
      <x:c r="U45" s="46" t="n">
        <x:f>Premissas_Baseline!U21</x:f>
        <x:v>525000</x:v>
      </x:c>
      <x:c r="V45" s="46" t="n">
        <x:f>Premissas_Baseline!V21</x:f>
        <x:v>636000</x:v>
      </x:c>
      <x:c r="W45" s="46" t="n">
        <x:f>Premissas_Baseline!W21</x:f>
        <x:v>672000</x:v>
      </x:c>
      <x:c r="X45" s="46" t="n">
        <x:f>Premissas_Baseline!X21</x:f>
        <x:v>708000</x:v>
      </x:c>
      <x:c r="Y45" s="46" t="n">
        <x:f>Premissas_Baseline!Y21</x:f>
        <x:v>740400</x:v>
      </x:c>
      <x:c r="AA45" s="46">
        <x:f t="shared" si="2"/>
        <x:v>499950</x:v>
      </x:c>
      <x:c r="AB45" s="47">
        <x:f t="shared" si="20"/>
        <x:v>-0.08568380775</x:v>
      </x:c>
      <x:c r="AC45" s="46">
        <x:f t="shared" si="3"/>
        <x:v>5452950</x:v>
      </x:c>
      <x:c r="AD45" s="47">
        <x:f t="shared" si="21"/>
        <x:v>-0.1010376352</x:v>
      </x:c>
      <x:c r="AE45" s="46" t="n">
        <x:f>AC45/AC6*AE6</x:f>
        <x:v>10360605</x:v>
      </x:c>
      <x:c r="AF45" s="47">
        <x:f t="shared" si="16"/>
        <x:v>0.101363807</x:v>
      </x:c>
      <x:c r="AG45" s="46" t="n">
        <x:f>AE45/AE6*AG6</x:f>
        <x:v>15540907.5</x:v>
      </x:c>
      <x:c r="AH45" s="47">
        <x:f t="shared" si="17"/>
        <x:v>0.101363807</x:v>
      </x:c>
      <x:c r="AI45" s="46" t="n">
        <x:f>AG45/AG6*AI6</x:f>
        <x:v>20203179.75</x:v>
      </x:c>
      <x:c r="AJ45" s="47">
        <x:f t="shared" si="18"/>
        <x:v>0.101363807</x:v>
      </x:c>
    </x:row>
    <x:row r="46" ht="15.75" customHeight="1">
      <x:c r="A46" s="4" t="s">
        <x:v>147</x:v>
      </x:c>
      <x:c r="B46" s="49" t="n">
        <x:f t="shared" ref="B46:Y46" si="33">B15-B16</x:f>
        <x:v>-324359.5333333333</x:v>
      </x:c>
      <x:c r="C46" s="49">
        <x:f t="shared" si="33"/>
        <x:v>-368505.9211</x:v>
      </x:c>
      <x:c r="D46" s="49">
        <x:f t="shared" si="33"/>
        <x:v>-413475.3378</x:v>
      </x:c>
      <x:c r="E46" s="49">
        <x:f t="shared" si="33"/>
        <x:v>-427725.0494</x:v>
      </x:c>
      <x:c r="F46" s="49">
        <x:f t="shared" si="33"/>
        <x:v>-474860.0604</x:v>
      </x:c>
      <x:c r="G46" s="49">
        <x:f t="shared" si="33"/>
        <x:v>-474861.3034</x:v>
      </x:c>
      <x:c r="H46" s="49">
        <x:f t="shared" si="33"/>
        <x:v>-473743.4402</x:v>
      </x:c>
      <x:c r="I46" s="49">
        <x:f t="shared" si="33"/>
        <x:v>-476495.413</x:v>
      </x:c>
      <x:c r="J46" s="49">
        <x:f t="shared" si="33"/>
        <x:v>-459127.5294</x:v>
      </x:c>
      <x:c r="K46" s="50">
        <x:f t="shared" si="33"/>
        <x:v>-488479.8255</x:v>
      </x:c>
      <x:c r="L46" s="50">
        <x:f t="shared" si="33"/>
        <x:v>-475417.3827</x:v>
      </x:c>
      <x:c r="M46" s="50">
        <x:f t="shared" si="33"/>
        <x:v>-444167.8743</x:v>
      </x:c>
      <x:c r="N46" s="50">
        <x:f t="shared" si="33"/>
        <x:v>-423713.0538</x:v>
      </x:c>
      <x:c r="O46" s="50">
        <x:f t="shared" si="33"/>
        <x:v>-364966.096</x:v>
      </x:c>
      <x:c r="P46" s="50">
        <x:f t="shared" si="33"/>
        <x:v>-340039.9329</x:v>
      </x:c>
      <x:c r="Q46" s="50">
        <x:f t="shared" si="33"/>
        <x:v>-268906.9816</x:v>
      </x:c>
      <x:c r="R46" s="50">
        <x:f t="shared" si="33"/>
        <x:v>-235292.6777</x:v>
      </x:c>
      <x:c r="S46" s="50">
        <x:f t="shared" si="33"/>
        <x:v>-153565.5337</x:v>
      </x:c>
      <x:c r="T46" s="37">
        <x:f t="shared" si="33"/>
        <x:v>-114906.2474</x:v>
      </x:c>
      <x:c r="U46" s="37">
        <x:f t="shared" si="33"/>
        <x:v>-14214.83682</x:v>
      </x:c>
      <x:c r="V46" s="37">
        <x:f t="shared" si="33"/>
        <x:v>31888.72553</x:v>
      </x:c>
      <x:c r="W46" s="37">
        <x:f t="shared" si="33"/>
        <x:v>140437.2523</x:v>
      </x:c>
      <x:c r="X46" s="37">
        <x:f t="shared" si="33"/>
        <x:v>184873.7803</x:v>
      </x:c>
      <x:c r="Y46" s="37">
        <x:f t="shared" si="33"/>
        <x:v>227472.8348</x:v>
      </x:c>
      <x:c r="AA46" s="37">
        <x:f t="shared" si="2"/>
        <x:v>-5301218.671</x:v>
      </x:c>
      <x:c r="AB46" s="44" t="n">
        <x:f>AA46/$AA$10</x:f>
        <x:v>-0.908548057713936</x:v>
      </x:c>
      <x:c r="AC46" s="37">
        <x:f t="shared" si="3"/>
        <x:v>-1330932.767</x:v>
      </x:c>
      <x:c r="AD46" s="44" t="n">
        <x:f>AC46/$AC$10</x:f>
        <x:v>-0.024660834852196174</x:v>
      </x:c>
      <x:c r="AE46" s="37" t="n">
        <x:f>AE15-AE16</x:f>
        <x:v>2113468.916029036</x:v>
      </x:c>
      <x:c r="AF46" s="44">
        <x:f t="shared" si="16"/>
        <x:v>0.02067729204</x:v>
      </x:c>
      <x:c r="AG46" s="37" t="n">
        <x:f>AG15-AG16</x:f>
        <x:v>5669207.098168567</x:v>
      </x:c>
      <x:c r="AH46" s="44">
        <x:f t="shared" si="17"/>
        <x:v>0.03697676079</x:v>
      </x:c>
      <x:c r="AI46" s="37" t="n">
        <x:f>AI15-AI16</x:f>
        <x:v>8325563.221720129</x:v>
      </x:c>
      <x:c r="AJ46" s="44">
        <x:f t="shared" si="18"/>
        <x:v>0.04177118608</x:v>
      </x:c>
    </x:row>
    <x:row r="47" ht="15.75" customHeight="1">
      <x:c r="A47" s="25" t="s">
        <x:v>148</x:v>
      </x:c>
      <x:c r="B47" s="40" t="n">
        <x:f>IF(B46&lt;=0,0,B46*Premissas_Baseline!$B$37)</x:f>
        <x:v>0</x:v>
      </x:c>
      <x:c r="C47" s="40" t="n">
        <x:f>IF(C46&lt;=0,0,C46*Premissas_Baseline!$B$37)</x:f>
        <x:v>0</x:v>
      </x:c>
      <x:c r="D47" s="40" t="n">
        <x:f>IF(D46&lt;=0,0,D46*Premissas_Baseline!$B$37)</x:f>
        <x:v>0</x:v>
      </x:c>
      <x:c r="E47" s="40" t="n">
        <x:f>IF(E46&lt;=0,0,E46*Premissas_Baseline!$B$37)</x:f>
        <x:v>0</x:v>
      </x:c>
      <x:c r="F47" s="40" t="n">
        <x:f>IF(F46&lt;=0,0,F46*Premissas_Baseline!$B$37)</x:f>
        <x:v>0</x:v>
      </x:c>
      <x:c r="G47" s="40" t="n">
        <x:f>IF(G46&lt;=0,0,G46*Premissas_Baseline!$B$37)</x:f>
        <x:v>0</x:v>
      </x:c>
      <x:c r="H47" s="40" t="n">
        <x:f>IF(H46&lt;=0,0,H46*Premissas_Baseline!$B$37)</x:f>
        <x:v>0</x:v>
      </x:c>
      <x:c r="I47" s="40" t="n">
        <x:f>IF(I46&lt;=0,0,I46*Premissas_Baseline!$B$37)</x:f>
        <x:v>0</x:v>
      </x:c>
      <x:c r="J47" s="40" t="n">
        <x:f>IF(J46&lt;=0,0,J46*Premissas_Baseline!$B$37)</x:f>
        <x:v>0</x:v>
      </x:c>
      <x:c r="K47" s="40" t="n">
        <x:f>IF(K46&lt;=0,0,K46*Premissas_Baseline!$B$37)</x:f>
        <x:v>0</x:v>
      </x:c>
      <x:c r="L47" s="40" t="n">
        <x:f>IF(L46&lt;=0,0,L46*Premissas_Baseline!$B$37)</x:f>
        <x:v>0</x:v>
      </x:c>
      <x:c r="M47" s="40" t="n">
        <x:f>IF(M46&lt;=0,0,M46*Premissas_Baseline!$B$37)</x:f>
        <x:v>0</x:v>
      </x:c>
      <x:c r="N47" s="40" t="n">
        <x:f>IF(N46&lt;=0,0,N46*Premissas_Baseline!$B$37)</x:f>
        <x:v>0</x:v>
      </x:c>
      <x:c r="O47" s="40" t="n">
        <x:f>IF(O46&lt;=0,0,O46*Premissas_Baseline!$B$37)</x:f>
        <x:v>0</x:v>
      </x:c>
      <x:c r="P47" s="40" t="n">
        <x:f>IF(P46&lt;=0,0,P46*Premissas_Baseline!$B$37)</x:f>
        <x:v>0</x:v>
      </x:c>
      <x:c r="Q47" s="40" t="n">
        <x:f>IF(Q46&lt;=0,0,Q46*Premissas_Baseline!$B$37)</x:f>
        <x:v>0</x:v>
      </x:c>
      <x:c r="R47" s="40" t="n">
        <x:f>IF(R46&lt;=0,0,R46*Premissas_Baseline!$B$37)</x:f>
        <x:v>0</x:v>
      </x:c>
      <x:c r="S47" s="40" t="n">
        <x:f>IF(S46&lt;=0,0,S46*Premissas_Baseline!$B$37)</x:f>
        <x:v>0</x:v>
      </x:c>
      <x:c r="T47" s="40" t="n">
        <x:f>IF(T46&lt;=0,0,T46*Premissas_Baseline!$B$37)</x:f>
        <x:v>0</x:v>
      </x:c>
      <x:c r="U47" s="40" t="n">
        <x:f>IF(U46&lt;=0,0,U46*Premissas_Baseline!$B$37)</x:f>
        <x:v>0</x:v>
      </x:c>
      <x:c r="V47" s="40" t="n">
        <x:f>IF(V46&lt;=0,0,V46*Premissas_Baseline!$B$37)</x:f>
        <x:v>10842.1666802</x:v>
      </x:c>
      <x:c r="W47" s="40" t="n">
        <x:f>IF(W46&lt;=0,0,W46*Premissas_Baseline!$B$37)</x:f>
        <x:v>47748.665782000004</x:v>
      </x:c>
      <x:c r="X47" s="40" t="n">
        <x:f>IF(X46&lt;=0,0,X46*Premissas_Baseline!$B$37)</x:f>
        <x:v>62857.08530200001</x:v>
      </x:c>
      <x:c r="Y47" s="40" t="n">
        <x:f>IF(Y46&lt;=0,0,Y46*Premissas_Baseline!$B$37)</x:f>
        <x:v>77340.76383200001</x:v>
      </x:c>
      <x:c r="AA47" s="40">
        <x:f t="shared" si="2"/>
        <x:v>0</x:v>
      </x:c>
      <x:c r="AB47" s="40"/>
      <x:c r="AC47" s="40">
        <x:f t="shared" si="3"/>
        <x:v>198788.6816</x:v>
      </x:c>
      <x:c r="AD47" s="40"/>
      <x:c r="AE47" s="40" t="n">
        <x:f>IF(AE46&lt;=0,0,AE46*Premissas_Baseline!$B$37)</x:f>
        <x:v>718579.4314498723</x:v>
      </x:c>
      <x:c r="AF47" s="40"/>
      <x:c r="AG47" s="40" t="n">
        <x:f>IF(AG46&lt;=0,0,AG46*Premissas_Baseline!$B$37)</x:f>
        <x:v>1927530.413377313</x:v>
      </x:c>
      <x:c r="AH47" s="40"/>
      <x:c r="AI47" s="40" t="n">
        <x:f>IF(AI46&lt;=0,0,AI46*Premissas_Baseline!$B$37)</x:f>
        <x:v>2830691.495384844</x:v>
      </x:c>
      <x:c r="AJ47" s="40"/>
    </x:row>
    <x:row r="48" ht="15.75" customHeight="1">
      <x:c r="A48" s="4" t="s">
        <x:v>149</x:v>
      </x:c>
      <x:c r="B48" s="49" t="n">
        <x:f t="shared" ref="B48:Y48" si="34">B46-B47</x:f>
        <x:v>-324359.5333333333</x:v>
      </x:c>
      <x:c r="C48" s="49">
        <x:f t="shared" si="34"/>
        <x:v>-368505.9211</x:v>
      </x:c>
      <x:c r="D48" s="49">
        <x:f t="shared" si="34"/>
        <x:v>-413475.3378</x:v>
      </x:c>
      <x:c r="E48" s="49">
        <x:f t="shared" si="34"/>
        <x:v>-427725.0494</x:v>
      </x:c>
      <x:c r="F48" s="49">
        <x:f t="shared" si="34"/>
        <x:v>-474860.0604</x:v>
      </x:c>
      <x:c r="G48" s="49">
        <x:f t="shared" si="34"/>
        <x:v>-474861.3034</x:v>
      </x:c>
      <x:c r="H48" s="49">
        <x:f t="shared" si="34"/>
        <x:v>-473743.4402</x:v>
      </x:c>
      <x:c r="I48" s="49">
        <x:f t="shared" si="34"/>
        <x:v>-476495.413</x:v>
      </x:c>
      <x:c r="J48" s="49">
        <x:f t="shared" si="34"/>
        <x:v>-459127.5294</x:v>
      </x:c>
      <x:c r="K48" s="50">
        <x:f t="shared" si="34"/>
        <x:v>-488479.8255</x:v>
      </x:c>
      <x:c r="L48" s="50">
        <x:f t="shared" si="34"/>
        <x:v>-475417.3827</x:v>
      </x:c>
      <x:c r="M48" s="50">
        <x:f t="shared" si="34"/>
        <x:v>-444167.8743</x:v>
      </x:c>
      <x:c r="N48" s="50">
        <x:f t="shared" si="34"/>
        <x:v>-423713.0538</x:v>
      </x:c>
      <x:c r="O48" s="50">
        <x:f t="shared" si="34"/>
        <x:v>-364966.096</x:v>
      </x:c>
      <x:c r="P48" s="50">
        <x:f t="shared" si="34"/>
        <x:v>-340039.9329</x:v>
      </x:c>
      <x:c r="Q48" s="50">
        <x:f t="shared" si="34"/>
        <x:v>-268906.9816</x:v>
      </x:c>
      <x:c r="R48" s="50">
        <x:f t="shared" si="34"/>
        <x:v>-235292.6777</x:v>
      </x:c>
      <x:c r="S48" s="50">
        <x:f t="shared" si="34"/>
        <x:v>-153565.5337</x:v>
      </x:c>
      <x:c r="T48" s="37">
        <x:f t="shared" si="34"/>
        <x:v>-114906.2474</x:v>
      </x:c>
      <x:c r="U48" s="37">
        <x:f t="shared" si="34"/>
        <x:v>-14214.83682</x:v>
      </x:c>
      <x:c r="V48" s="37">
        <x:f t="shared" si="34"/>
        <x:v>21046.55885</x:v>
      </x:c>
      <x:c r="W48" s="37">
        <x:f t="shared" si="34"/>
        <x:v>92688.58649</x:v>
      </x:c>
      <x:c r="X48" s="37">
        <x:f t="shared" si="34"/>
        <x:v>122016.695</x:v>
      </x:c>
      <x:c r="Y48" s="37">
        <x:f t="shared" si="34"/>
        <x:v>150132.0709</x:v>
      </x:c>
      <x:c r="AA48" s="37">
        <x:f t="shared" si="2"/>
        <x:v>-5301218.671</x:v>
      </x:c>
      <x:c r="AB48" s="37"/>
      <x:c r="AC48" s="37">
        <x:f t="shared" si="3"/>
        <x:v>-1529721.449</x:v>
      </x:c>
      <x:c r="AD48" s="37"/>
      <x:c r="AE48" s="37" t="n">
        <x:f>AE46-AE47</x:f>
        <x:v>1394889.4845791636</x:v>
      </x:c>
      <x:c r="AF48" s="37"/>
      <x:c r="AG48" s="37" t="n">
        <x:f>AG46-AG47</x:f>
        <x:v>3741676.684791254</x:v>
      </x:c>
      <x:c r="AH48" s="37"/>
      <x:c r="AI48" s="37" t="n">
        <x:f>AI46-AI47</x:f>
        <x:v>5494871.726335285</x:v>
      </x:c>
      <x:c r="AJ48" s="37"/>
    </x:row>
    <x:row r="49" ht="15.75" customHeight="1">
      <x:c r="A49" s="51" t="s">
        <x:v>150</x:v>
      </x:c>
      <x:c r="B49" s="52" t="n">
        <x:f t="shared" ref="B49:Y49" si="35">B48/B4</x:f>
        <x:v>-10.136235416666667</x:v>
      </x:c>
      <x:c r="C49" s="52">
        <x:f t="shared" si="35"/>
        <x:v>-7.370118422</x:v>
      </x:c>
      <x:c r="D49" s="52">
        <x:f t="shared" si="35"/>
        <x:v>-6.080519673</x:v>
      </x:c>
      <x:c r="E49" s="52">
        <x:f t="shared" si="35"/>
        <x:v>-5.091964874</x:v>
      </x:c>
      <x:c r="F49" s="52">
        <x:f t="shared" si="35"/>
        <x:v>-1.677950744</x:v>
      </x:c>
      <x:c r="G49" s="52">
        <x:f t="shared" si="35"/>
        <x:v>-1.344073885</x:v>
      </x:c>
      <x:c r="H49" s="52">
        <x:f t="shared" si="35"/>
        <x:v>-1.158580191</x:v>
      </x:c>
      <x:c r="I49" s="52">
        <x:f t="shared" si="35"/>
        <x:v>-0.6307020688</x:v>
      </x:c>
      <x:c r="J49" s="52">
        <x:f t="shared" si="35"/>
        <x:v>-0.5306605749</x:v>
      </x:c>
      <x:c r="K49" s="53">
        <x:f t="shared" si="35"/>
        <x:v>-0.5150024517</x:v>
      </x:c>
      <x:c r="L49" s="53">
        <x:f t="shared" si="35"/>
        <x:v>-0.3354387799</x:v>
      </x:c>
      <x:c r="M49" s="53">
        <x:f t="shared" si="35"/>
        <x:v>-0.2827923944</x:v>
      </x:c>
      <x:c r="N49" s="53">
        <x:f t="shared" si="35"/>
        <x:v>-0.1964271725</x:v>
      </x:c>
      <x:c r="O49" s="53">
        <x:f t="shared" si="35"/>
        <x:v>-0.1537864891</x:v>
      </x:c>
      <x:c r="P49" s="53">
        <x:f t="shared" si="35"/>
        <x:v>-0.1106684674</x:v>
      </x:c>
      <x:c r="Q49" s="53">
        <x:f t="shared" si="35"/>
        <x:v>-0.07945249862</x:v>
      </x:c>
      <x:c r="R49" s="53">
        <x:f t="shared" si="35"/>
        <x:v>-0.05551974462</x:v>
      </x:c>
      <x:c r="S49" s="53">
        <x:f t="shared" si="35"/>
        <x:v>-0.03352739638</x:v>
      </x:c>
      <x:c r="T49" s="54">
        <x:f t="shared" si="35"/>
        <x:v>-0.02043104628</x:v>
      </x:c>
      <x:c r="U49" s="55">
        <x:f t="shared" si="35"/>
        <x:v>-0.002333227214</x:v>
      </x:c>
      <x:c r="V49" s="55">
        <x:f t="shared" si="35"/>
        <x:v>0.002900173467</x:v>
      </x:c>
      <x:c r="W49" s="55">
        <x:f t="shared" si="35"/>
        <x:v>0.01196290481</x:v>
      </x:c>
      <x:c r="X49" s="55">
        <x:f t="shared" si="35"/>
        <x:v>0.01494570003</x:v>
      </x:c>
      <x:c r="Y49" s="55">
        <x:f t="shared" si="35"/>
        <x:v>0.01757575169</x:v>
      </x:c>
      <x:c r="AA49" s="55" t="n">
        <x:f>AA48/AA10</x:f>
        <x:v>-0.908548057713936</x:v>
      </x:c>
      <x:c r="AB49" s="55"/>
      <x:c r="AC49" s="55" t="n">
        <x:f>AC48/AC10</x:f>
        <x:v>-0.02834418759460239</x:v>
      </x:c>
      <x:c r="AD49" s="55"/>
      <x:c r="AE49" s="55" t="n">
        <x:f>AE48/AE10</x:f>
        <x:v>0.01364701274357346</x:v>
      </x:c>
      <x:c r="AF49" s="55"/>
      <x:c r="AG49" s="55" t="n">
        <x:f>AG48/AG10</x:f>
        <x:v>0.024404661905328168</x:v>
      </x:c>
      <x:c r="AH49" s="55"/>
      <x:c r="AI49" s="55" t="n">
        <x:f>AI48/AI10</x:f>
        <x:v>0.027568982898338708</x:v>
      </x:c>
      <x:c r="AJ49" s="55"/>
    </x:row>
    <x:row r="50" ht="15.75" customHeight="1">
      <x:c r="A50" s="4" t="s">
        <x:v>151</x:v>
      </x:c>
      <x:c r="B50" s="37" t="n">
        <x:f>Premissas_Baseline!$B$36</x:f>
        <x:v>3000000</x:v>
      </x:c>
      <x:c r="C50" s="37" t="n">
        <x:f t="shared" ref="C50:Y50" si="36">B51</x:f>
        <x:v>2675640.466666667</x:v>
      </x:c>
      <x:c r="D50" s="37">
        <x:f t="shared" si="36"/>
        <x:v>2307134.546</x:v>
      </x:c>
      <x:c r="E50" s="37">
        <x:f t="shared" si="36"/>
        <x:v>1893659.208</x:v>
      </x:c>
      <x:c r="F50" s="37">
        <x:f t="shared" si="36"/>
        <x:v>1465934.158</x:v>
      </x:c>
      <x:c r="G50" s="37">
        <x:f t="shared" si="36"/>
        <x:v>991074.0979</x:v>
      </x:c>
      <x:c r="H50" s="37">
        <x:f t="shared" si="36"/>
        <x:v>516212.7945</x:v>
      </x:c>
      <x:c r="I50" s="37">
        <x:f t="shared" si="36"/>
        <x:v>42469.35431</x:v>
      </x:c>
      <x:c r="J50" s="37">
        <x:f t="shared" si="36"/>
        <x:v>-434026.0587</x:v>
      </x:c>
      <x:c r="K50" s="37">
        <x:f t="shared" si="36"/>
        <x:v>-893153.5881</x:v>
      </x:c>
      <x:c r="L50" s="37">
        <x:f t="shared" si="36"/>
        <x:v>-1381633.414</x:v>
      </x:c>
      <x:c r="M50" s="37">
        <x:f t="shared" si="36"/>
        <x:v>-1857050.796</x:v>
      </x:c>
      <x:c r="N50" s="37">
        <x:f t="shared" si="36"/>
        <x:v>-2301218.671</x:v>
      </x:c>
      <x:c r="O50" s="37">
        <x:f t="shared" si="36"/>
        <x:v>-2724931.724</x:v>
      </x:c>
      <x:c r="P50" s="37">
        <x:f t="shared" si="36"/>
        <x:v>-3089897.82</x:v>
      </x:c>
      <x:c r="Q50" s="37">
        <x:f t="shared" si="36"/>
        <x:v>-3429937.753</x:v>
      </x:c>
      <x:c r="R50" s="37">
        <x:f t="shared" si="36"/>
        <x:v>-3698844.735</x:v>
      </x:c>
      <x:c r="S50" s="37">
        <x:f t="shared" si="36"/>
        <x:v>-3934137.413</x:v>
      </x:c>
      <x:c r="T50" s="37">
        <x:f t="shared" si="36"/>
        <x:v>-4087702.946</x:v>
      </x:c>
      <x:c r="U50" s="37">
        <x:f t="shared" si="36"/>
        <x:v>-4202609.194</x:v>
      </x:c>
      <x:c r="V50" s="37">
        <x:f t="shared" si="36"/>
        <x:v>-4216824.03</x:v>
      </x:c>
      <x:c r="W50" s="37">
        <x:f t="shared" si="36"/>
        <x:v>-4195777.472</x:v>
      </x:c>
      <x:c r="X50" s="37">
        <x:f t="shared" si="36"/>
        <x:v>-4103088.885</x:v>
      </x:c>
      <x:c r="Y50" s="37">
        <x:f t="shared" si="36"/>
        <x:v>-3981072.19</x:v>
      </x:c>
      <x:c r="AA50" s="37" t="n">
        <x:f>B50</x:f>
        <x:v>3000000</x:v>
      </x:c>
      <x:c r="AB50" s="37"/>
      <x:c r="AC50" s="37" t="n">
        <x:f>AA51</x:f>
        <x:v>-2301218.671</x:v>
      </x:c>
      <x:c r="AD50" s="37"/>
      <x:c r="AE50" s="37"/>
      <x:c r="AF50" s="37"/>
      <x:c r="AG50" s="37"/>
      <x:c r="AH50" s="37"/>
      <x:c r="AI50" s="37"/>
      <x:c r="AJ50" s="37"/>
    </x:row>
    <x:row r="51" ht="15.75" customHeight="1">
      <x:c r="A51" s="4" t="s">
        <x:v>152</x:v>
      </x:c>
      <x:c r="B51" s="37" t="n">
        <x:f t="shared" ref="B51:Y51" si="37">B50+B48</x:f>
        <x:v>2675640.466666667</x:v>
      </x:c>
      <x:c r="C51" s="37">
        <x:f t="shared" si="37"/>
        <x:v>2307134.546</x:v>
      </x:c>
      <x:c r="D51" s="37">
        <x:f t="shared" si="37"/>
        <x:v>1893659.208</x:v>
      </x:c>
      <x:c r="E51" s="37">
        <x:f t="shared" si="37"/>
        <x:v>1465934.158</x:v>
      </x:c>
      <x:c r="F51" s="37">
        <x:f t="shared" si="37"/>
        <x:v>991074.0979</x:v>
      </x:c>
      <x:c r="G51" s="37">
        <x:f t="shared" si="37"/>
        <x:v>516212.7945</x:v>
      </x:c>
      <x:c r="H51" s="37">
        <x:f t="shared" si="37"/>
        <x:v>42469.35431</x:v>
      </x:c>
      <x:c r="I51" s="37">
        <x:f t="shared" si="37"/>
        <x:v>-434026.0587</x:v>
      </x:c>
      <x:c r="J51" s="37">
        <x:f t="shared" si="37"/>
        <x:v>-893153.5881</x:v>
      </x:c>
      <x:c r="K51" s="37">
        <x:f t="shared" si="37"/>
        <x:v>-1381633.414</x:v>
      </x:c>
      <x:c r="L51" s="37">
        <x:f t="shared" si="37"/>
        <x:v>-1857050.796</x:v>
      </x:c>
      <x:c r="M51" s="37">
        <x:f t="shared" si="37"/>
        <x:v>-2301218.671</x:v>
      </x:c>
      <x:c r="N51" s="37">
        <x:f t="shared" si="37"/>
        <x:v>-2724931.724</x:v>
      </x:c>
      <x:c r="O51" s="37">
        <x:f t="shared" si="37"/>
        <x:v>-3089897.82</x:v>
      </x:c>
      <x:c r="P51" s="37">
        <x:f t="shared" si="37"/>
        <x:v>-3429937.753</x:v>
      </x:c>
      <x:c r="Q51" s="37">
        <x:f t="shared" si="37"/>
        <x:v>-3698844.735</x:v>
      </x:c>
      <x:c r="R51" s="37">
        <x:f t="shared" si="37"/>
        <x:v>-3934137.413</x:v>
      </x:c>
      <x:c r="S51" s="37">
        <x:f t="shared" si="37"/>
        <x:v>-4087702.946</x:v>
      </x:c>
      <x:c r="T51" s="37">
        <x:f t="shared" si="37"/>
        <x:v>-4202609.194</x:v>
      </x:c>
      <x:c r="U51" s="37">
        <x:f t="shared" si="37"/>
        <x:v>-4216824.03</x:v>
      </x:c>
      <x:c r="V51" s="37">
        <x:f t="shared" si="37"/>
        <x:v>-4195777.472</x:v>
      </x:c>
      <x:c r="W51" s="37">
        <x:f t="shared" si="37"/>
        <x:v>-4103088.885</x:v>
      </x:c>
      <x:c r="X51" s="37">
        <x:f t="shared" si="37"/>
        <x:v>-3981072.19</x:v>
      </x:c>
      <x:c r="Y51" s="37">
        <x:f t="shared" si="37"/>
        <x:v>-3830940.119</x:v>
      </x:c>
      <x:c r="AA51" s="37" t="n">
        <x:f>M51</x:f>
        <x:v>-2301218.671</x:v>
      </x:c>
      <x:c r="AB51" s="37"/>
      <x:c r="AC51" s="37" t="n">
        <x:f>Y51</x:f>
        <x:v>-3830940.119</x:v>
      </x:c>
      <x:c r="AD51" s="37"/>
      <x:c r="AE51" s="37"/>
      <x:c r="AF51" s="37"/>
      <x:c r="AG51" s="37"/>
      <x:c r="AH51" s="37"/>
      <x:c r="AI51" s="37"/>
      <x:c r="AJ51" s="37"/>
    </x:row>
    <x:row r="52" ht="15.75" customHeight="1">
      <x:c r="A52" s="27"/>
      <x:c r="B52" s="30"/>
      <x:c r="C52" s="30"/>
      <x:c r="D52" s="30"/>
      <x:c r="E52" s="30"/>
      <x:c r="F52" s="30"/>
      <x:c r="G52" s="30"/>
      <x:c r="H52" s="30"/>
      <x:c r="I52" s="30"/>
      <x:c r="J52" s="30"/>
      <x:c r="K52" s="30"/>
      <x:c r="L52" s="30"/>
      <x:c r="M52" s="30"/>
      <x:c r="N52" s="30"/>
      <x:c r="O52" s="30"/>
      <x:c r="P52" s="30"/>
      <x:c r="Q52" s="30"/>
      <x:c r="R52" s="30"/>
      <x:c r="S52" s="30"/>
      <x:c r="T52" s="30"/>
      <x:c r="U52" s="30"/>
      <x:c r="V52" s="30"/>
      <x:c r="W52" s="30"/>
      <x:c r="X52" s="30"/>
      <x:c r="Y52" s="30"/>
      <x:c r="AA52" s="56"/>
      <x:c r="AC52" s="56"/>
    </x:row>
    <x:row r="53" ht="15.75" customHeight="1">
      <x:c r="A53" s="27"/>
      <x:c r="B53" s="30"/>
      <x:c r="C53" s="30"/>
      <x:c r="D53" s="30"/>
      <x:c r="E53" s="30"/>
      <x:c r="F53" s="30"/>
      <x:c r="G53" s="30"/>
      <x:c r="H53" s="30"/>
      <x:c r="I53" s="30"/>
      <x:c r="J53" s="30"/>
      <x:c r="K53" s="30"/>
      <x:c r="L53" s="30"/>
      <x:c r="M53" s="30"/>
      <x:c r="N53" s="30"/>
      <x:c r="O53" s="30"/>
      <x:c r="P53" s="30"/>
      <x:c r="Q53" s="30"/>
      <x:c r="R53" s="30"/>
      <x:c r="S53" s="30"/>
      <x:c r="T53" s="30"/>
      <x:c r="U53" s="30"/>
      <x:c r="V53" s="30"/>
      <x:c r="W53" s="30"/>
      <x:c r="X53" s="30"/>
      <x:c r="Y53" s="30"/>
      <x:c r="AH53" s="41"/>
      <x:c r="AI53" s="57"/>
      <x:c r="AJ53" s="41"/>
    </x:row>
    <x:row r="54" ht="15.75" customHeight="1">
      <x:c r="A54" s="27"/>
      <x:c r="B54" s="30"/>
      <x:c r="C54" s="30"/>
      <x:c r="D54" s="30"/>
      <x:c r="E54" s="30"/>
      <x:c r="F54" s="30"/>
      <x:c r="G54" s="30"/>
      <x:c r="H54" s="30"/>
      <x:c r="I54" s="30"/>
      <x:c r="J54" s="30"/>
      <x:c r="K54" s="30"/>
      <x:c r="L54" s="30"/>
      <x:c r="M54" s="30"/>
      <x:c r="N54" s="30"/>
      <x:c r="O54" s="30"/>
      <x:c r="P54" s="30"/>
      <x:c r="Q54" s="30"/>
      <x:c r="R54" s="30"/>
      <x:c r="S54" s="30"/>
      <x:c r="T54" s="30"/>
      <x:c r="U54" s="30"/>
      <x:c r="V54" s="30"/>
      <x:c r="W54" s="30"/>
      <x:c r="X54" s="30"/>
      <x:c r="Y54" s="30"/>
      <x:c r="AH54" s="41"/>
      <x:c r="AI54" s="58"/>
      <x:c r="AJ54" s="41"/>
    </x:row>
    <x:row r="55" ht="15.75" customHeight="1">
      <x:c r="A55" s="27"/>
      <x:c r="B55" s="30"/>
      <x:c r="C55" s="30"/>
      <x:c r="D55" s="30"/>
      <x:c r="E55" s="30"/>
      <x:c r="F55" s="30"/>
      <x:c r="G55" s="30"/>
      <x:c r="H55" s="30"/>
      <x:c r="I55" s="30"/>
      <x:c r="J55" s="30"/>
      <x:c r="K55" s="30"/>
      <x:c r="L55" s="30"/>
      <x:c r="M55" s="30"/>
      <x:c r="N55" s="30"/>
      <x:c r="O55" s="30"/>
      <x:c r="P55" s="30"/>
      <x:c r="Q55" s="30"/>
      <x:c r="R55" s="30"/>
      <x:c r="S55" s="30"/>
      <x:c r="T55" s="30"/>
      <x:c r="U55" s="30"/>
      <x:c r="V55" s="30"/>
      <x:c r="W55" s="30"/>
      <x:c r="X55" s="30"/>
      <x:c r="Y55" s="30"/>
      <x:c r="AH55" s="41"/>
      <x:c r="AI55" s="19"/>
      <x:c r="AJ55" s="41"/>
    </x:row>
    <x:row r="56" ht="15.75" customHeight="1">
      <x:c r="A56" s="27"/>
      <x:c r="B56" s="30"/>
      <x:c r="C56" s="30"/>
      <x:c r="D56" s="30"/>
      <x:c r="E56" s="30"/>
      <x:c r="F56" s="30"/>
      <x:c r="G56" s="30"/>
      <x:c r="H56" s="30"/>
      <x:c r="I56" s="30"/>
      <x:c r="J56" s="30"/>
      <x:c r="K56" s="30"/>
      <x:c r="L56" s="30"/>
      <x:c r="M56" s="30"/>
      <x:c r="N56" s="30"/>
      <x:c r="O56" s="30"/>
      <x:c r="P56" s="30"/>
      <x:c r="Q56" s="30"/>
      <x:c r="R56" s="30"/>
      <x:c r="S56" s="30"/>
      <x:c r="T56" s="30"/>
      <x:c r="U56" s="30"/>
      <x:c r="V56" s="30"/>
      <x:c r="W56" s="30"/>
      <x:c r="X56" s="30"/>
      <x:c r="Y56" s="30"/>
      <x:c r="AH56" s="41"/>
      <x:c r="AI56" s="58"/>
      <x:c r="AJ56" s="19"/>
    </x:row>
    <x:row r="57" ht="15.75" customHeight="1">
      <x:c r="A57" s="27"/>
      <x:c r="B57" s="30"/>
      <x:c r="C57" s="30"/>
      <x:c r="D57" s="30"/>
      <x:c r="E57" s="30"/>
      <x:c r="F57" s="30"/>
      <x:c r="G57" s="30"/>
      <x:c r="H57" s="30"/>
      <x:c r="I57" s="30"/>
      <x:c r="J57" s="30"/>
      <x:c r="K57" s="30"/>
      <x:c r="L57" s="30"/>
      <x:c r="M57" s="30"/>
      <x:c r="N57" s="30"/>
      <x:c r="O57" s="30"/>
      <x:c r="P57" s="30"/>
      <x:c r="Q57" s="30"/>
      <x:c r="R57" s="30"/>
      <x:c r="S57" s="30"/>
      <x:c r="T57" s="30"/>
      <x:c r="U57" s="30"/>
      <x:c r="V57" s="30"/>
      <x:c r="W57" s="30"/>
      <x:c r="X57" s="30"/>
      <x:c r="Y57" s="30"/>
      <x:c r="AH57" s="41"/>
      <x:c r="AI57" s="58"/>
      <x:c r="AJ57" s="19"/>
    </x:row>
    <x:row r="58" ht="15.75" customHeight="1">
      <x:c r="A58" s="27"/>
      <x:c r="B58" s="30"/>
      <x:c r="C58" s="30"/>
      <x:c r="D58" s="30"/>
      <x:c r="E58" s="30"/>
      <x:c r="F58" s="30"/>
      <x:c r="G58" s="30"/>
      <x:c r="H58" s="30"/>
      <x:c r="I58" s="30"/>
      <x:c r="J58" s="30"/>
      <x:c r="K58" s="30"/>
      <x:c r="L58" s="30"/>
      <x:c r="M58" s="30"/>
      <x:c r="N58" s="30"/>
      <x:c r="O58" s="30"/>
      <x:c r="P58" s="30"/>
      <x:c r="Q58" s="30"/>
      <x:c r="R58" s="30"/>
      <x:c r="S58" s="30"/>
      <x:c r="T58" s="30"/>
      <x:c r="U58" s="30"/>
      <x:c r="V58" s="30"/>
      <x:c r="W58" s="30"/>
      <x:c r="X58" s="30"/>
      <x:c r="Y58" s="30"/>
      <x:c r="AH58" s="41"/>
      <x:c r="AI58" s="57"/>
      <x:c r="AJ58" s="41"/>
    </x:row>
    <x:row r="59" ht="15.75" customHeight="1">
      <x:c r="A59" s="27"/>
      <x:c r="B59" s="30"/>
      <x:c r="C59" s="30"/>
      <x:c r="D59" s="30"/>
      <x:c r="E59" s="30"/>
      <x:c r="F59" s="30"/>
      <x:c r="G59" s="30"/>
      <x:c r="H59" s="30"/>
      <x:c r="I59" s="30"/>
      <x:c r="J59" s="30"/>
      <x:c r="K59" s="30"/>
      <x:c r="L59" s="30"/>
      <x:c r="M59" s="30"/>
      <x:c r="N59" s="30"/>
      <x:c r="O59" s="30"/>
      <x:c r="P59" s="30"/>
      <x:c r="Q59" s="30"/>
      <x:c r="R59" s="30"/>
      <x:c r="S59" s="30"/>
      <x:c r="T59" s="30"/>
      <x:c r="U59" s="30"/>
      <x:c r="V59" s="30"/>
      <x:c r="W59" s="30"/>
      <x:c r="X59" s="30"/>
      <x:c r="Y59" s="30"/>
    </x:row>
    <x:row r="60" ht="15.75" customHeight="1">
      <x:c r="A60" s="27"/>
      <x:c r="B60" s="30"/>
      <x:c r="C60" s="30"/>
      <x:c r="D60" s="30"/>
      <x:c r="E60" s="30"/>
      <x:c r="F60" s="30"/>
      <x:c r="G60" s="30"/>
      <x:c r="H60" s="30"/>
      <x:c r="I60" s="30"/>
      <x:c r="J60" s="30"/>
      <x:c r="K60" s="30"/>
      <x:c r="L60" s="30"/>
      <x:c r="M60" s="30"/>
      <x:c r="N60" s="30"/>
      <x:c r="O60" s="30"/>
      <x:c r="P60" s="30"/>
      <x:c r="Q60" s="30"/>
      <x:c r="R60" s="30"/>
      <x:c r="S60" s="30"/>
      <x:c r="T60" s="30"/>
      <x:c r="U60" s="30"/>
      <x:c r="V60" s="30"/>
      <x:c r="W60" s="30"/>
      <x:c r="X60" s="30"/>
      <x:c r="Y60" s="30"/>
      <x:c r="AH60" s="41"/>
      <x:c r="AI60" s="58"/>
      <x:c r="AJ60" s="41"/>
    </x:row>
    <x:row r="61" ht="15.75" customHeight="1">
      <x:c r="A61" s="27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0"/>
      <x:c r="P61" s="30"/>
      <x:c r="Q61" s="30"/>
      <x:c r="R61" s="30"/>
      <x:c r="S61" s="30"/>
      <x:c r="T61" s="30"/>
      <x:c r="U61" s="30"/>
      <x:c r="V61" s="30"/>
      <x:c r="W61" s="30"/>
      <x:c r="X61" s="30"/>
      <x:c r="Y61" s="30"/>
      <x:c r="AH61" s="41"/>
      <x:c r="AI61" s="59"/>
      <x:c r="AJ61" s="41"/>
    </x:row>
    <x:row r="62" ht="15.75" customHeight="1">
      <x:c r="A62" s="27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0"/>
      <x:c r="P62" s="30"/>
      <x:c r="Q62" s="30"/>
      <x:c r="R62" s="30"/>
      <x:c r="S62" s="30"/>
      <x:c r="T62" s="30"/>
      <x:c r="U62" s="30"/>
      <x:c r="V62" s="30"/>
      <x:c r="W62" s="30"/>
      <x:c r="X62" s="30"/>
      <x:c r="Y62" s="30"/>
    </x:row>
    <x:row r="63" ht="15.75" customHeight="1">
      <x:c r="A63" s="27"/>
      <x:c r="B63" s="30"/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0"/>
      <x:c r="P63" s="30"/>
      <x:c r="Q63" s="30"/>
      <x:c r="R63" s="30"/>
      <x:c r="S63" s="30"/>
      <x:c r="T63" s="30"/>
      <x:c r="U63" s="30"/>
      <x:c r="V63" s="30"/>
      <x:c r="W63" s="30"/>
      <x:c r="X63" s="30"/>
      <x:c r="Y63" s="30"/>
    </x:row>
    <x:row r="64" ht="15.75" customHeight="1">
      <x:c r="A64" s="27"/>
      <x:c r="B64" s="30"/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0"/>
      <x:c r="P64" s="30"/>
      <x:c r="Q64" s="30"/>
      <x:c r="R64" s="30"/>
      <x:c r="S64" s="30"/>
      <x:c r="T64" s="30"/>
      <x:c r="U64" s="30"/>
      <x:c r="V64" s="30"/>
      <x:c r="W64" s="30"/>
      <x:c r="X64" s="30"/>
      <x:c r="Y64" s="30"/>
    </x:row>
    <x:row r="65" ht="15.75" customHeight="1">
      <x:c r="A65" s="27"/>
      <x:c r="B65" s="30"/>
      <x:c r="C65" s="30"/>
      <x:c r="D65" s="30"/>
      <x:c r="E65" s="30"/>
      <x:c r="F65" s="30"/>
      <x:c r="G65" s="30"/>
      <x:c r="H65" s="30"/>
      <x:c r="I65" s="30"/>
      <x:c r="J65" s="30"/>
      <x:c r="K65" s="30"/>
      <x:c r="L65" s="30"/>
      <x:c r="M65" s="30"/>
      <x:c r="N65" s="30"/>
      <x:c r="O65" s="30"/>
      <x:c r="P65" s="30"/>
      <x:c r="Q65" s="30"/>
      <x:c r="R65" s="30"/>
      <x:c r="S65" s="30"/>
      <x:c r="T65" s="30"/>
      <x:c r="U65" s="30"/>
      <x:c r="V65" s="30"/>
      <x:c r="W65" s="30"/>
      <x:c r="X65" s="30"/>
      <x:c r="Y65" s="30"/>
    </x:row>
    <x:row r="66" ht="15.75" customHeight="1">
      <x:c r="A66" s="27"/>
      <x:c r="B66" s="30"/>
      <x:c r="C66" s="30"/>
      <x:c r="D66" s="30"/>
      <x:c r="E66" s="30"/>
      <x:c r="F66" s="30"/>
      <x:c r="G66" s="30"/>
      <x:c r="H66" s="30"/>
      <x:c r="I66" s="30"/>
      <x:c r="J66" s="30"/>
      <x:c r="K66" s="30"/>
      <x:c r="L66" s="30"/>
      <x:c r="M66" s="30"/>
      <x:c r="N66" s="30"/>
      <x:c r="O66" s="30"/>
      <x:c r="P66" s="30"/>
      <x:c r="Q66" s="30"/>
      <x:c r="R66" s="30"/>
      <x:c r="S66" s="30"/>
      <x:c r="T66" s="30"/>
      <x:c r="U66" s="30"/>
      <x:c r="V66" s="30"/>
      <x:c r="W66" s="30"/>
      <x:c r="X66" s="30"/>
      <x:c r="Y66" s="30"/>
    </x:row>
    <x:row r="67" ht="15.75" customHeight="1">
      <x:c r="A67" s="27"/>
      <x:c r="B67" s="30"/>
      <x:c r="C67" s="30"/>
      <x:c r="D67" s="30"/>
      <x:c r="E67" s="30"/>
      <x:c r="F67" s="30"/>
      <x:c r="G67" s="30"/>
      <x:c r="H67" s="30"/>
      <x:c r="I67" s="30"/>
      <x:c r="J67" s="30"/>
      <x:c r="K67" s="30"/>
      <x:c r="L67" s="30"/>
      <x:c r="M67" s="30"/>
      <x:c r="N67" s="30"/>
      <x:c r="O67" s="30"/>
      <x:c r="P67" s="30"/>
      <x:c r="Q67" s="30"/>
      <x:c r="R67" s="30"/>
      <x:c r="S67" s="30"/>
      <x:c r="T67" s="30"/>
      <x:c r="U67" s="30"/>
      <x:c r="V67" s="30"/>
      <x:c r="W67" s="30"/>
      <x:c r="X67" s="30"/>
      <x:c r="Y67" s="30"/>
    </x:row>
    <x:row r="68" ht="15.75" customHeight="1">
      <x:c r="A68" s="27"/>
      <x:c r="B68" s="30"/>
      <x:c r="C68" s="30"/>
      <x:c r="D68" s="30"/>
      <x:c r="E68" s="30"/>
      <x:c r="F68" s="30"/>
      <x:c r="G68" s="30"/>
      <x:c r="H68" s="30"/>
      <x:c r="I68" s="30"/>
      <x:c r="J68" s="30"/>
      <x:c r="K68" s="30"/>
      <x:c r="L68" s="30"/>
      <x:c r="M68" s="30"/>
      <x:c r="N68" s="30"/>
      <x:c r="O68" s="30"/>
      <x:c r="P68" s="30"/>
      <x:c r="Q68" s="30"/>
      <x:c r="R68" s="30"/>
      <x:c r="S68" s="30"/>
      <x:c r="T68" s="30"/>
      <x:c r="U68" s="30"/>
      <x:c r="V68" s="30"/>
      <x:c r="W68" s="30"/>
      <x:c r="X68" s="30"/>
      <x:c r="Y68" s="30"/>
    </x:row>
    <x:row r="69" ht="15.75" customHeight="1">
      <x:c r="A69" s="27"/>
      <x:c r="B69" s="30"/>
      <x:c r="C69" s="30"/>
      <x:c r="D69" s="30"/>
      <x:c r="E69" s="30"/>
      <x:c r="F69" s="30"/>
      <x:c r="G69" s="30"/>
      <x:c r="H69" s="30"/>
      <x:c r="I69" s="30"/>
      <x:c r="J69" s="30"/>
      <x:c r="K69" s="30"/>
      <x:c r="L69" s="30"/>
      <x:c r="M69" s="30"/>
      <x:c r="N69" s="30"/>
      <x:c r="O69" s="30"/>
      <x:c r="P69" s="30"/>
      <x:c r="Q69" s="30"/>
      <x:c r="R69" s="30"/>
      <x:c r="S69" s="30"/>
      <x:c r="T69" s="30"/>
      <x:c r="U69" s="30"/>
      <x:c r="V69" s="30"/>
      <x:c r="W69" s="30"/>
      <x:c r="X69" s="30"/>
      <x:c r="Y69" s="30"/>
    </x:row>
    <x:row r="70" ht="15.75" customHeight="1">
      <x:c r="A70" s="27"/>
      <x:c r="B70" s="30"/>
      <x:c r="C70" s="30"/>
      <x:c r="D70" s="30"/>
      <x:c r="E70" s="30"/>
      <x:c r="F70" s="30"/>
      <x:c r="G70" s="30"/>
      <x:c r="H70" s="30"/>
      <x:c r="I70" s="30"/>
      <x:c r="J70" s="30"/>
      <x:c r="K70" s="30"/>
      <x:c r="L70" s="30"/>
      <x:c r="M70" s="30"/>
      <x:c r="N70" s="30"/>
      <x:c r="O70" s="30"/>
      <x:c r="P70" s="30"/>
      <x:c r="Q70" s="30"/>
      <x:c r="R70" s="30"/>
      <x:c r="S70" s="30"/>
      <x:c r="T70" s="30"/>
      <x:c r="U70" s="30"/>
      <x:c r="V70" s="30"/>
      <x:c r="W70" s="30"/>
      <x:c r="X70" s="30"/>
      <x:c r="Y70" s="30"/>
    </x:row>
    <x:row r="71" ht="15.75" customHeight="1">
      <x:c r="A71" s="27"/>
      <x:c r="B71" s="30"/>
      <x:c r="C71" s="30"/>
      <x:c r="D71" s="30"/>
      <x:c r="E71" s="30"/>
      <x:c r="F71" s="30"/>
      <x:c r="G71" s="30"/>
      <x:c r="H71" s="30"/>
      <x:c r="I71" s="30"/>
      <x:c r="J71" s="30"/>
      <x:c r="K71" s="30"/>
      <x:c r="L71" s="30"/>
      <x:c r="M71" s="30"/>
      <x:c r="N71" s="30"/>
      <x:c r="O71" s="30"/>
      <x:c r="P71" s="30"/>
      <x:c r="Q71" s="30"/>
      <x:c r="R71" s="30"/>
      <x:c r="S71" s="30"/>
      <x:c r="T71" s="30"/>
      <x:c r="U71" s="30"/>
      <x:c r="V71" s="30"/>
      <x:c r="W71" s="30"/>
      <x:c r="X71" s="30"/>
      <x:c r="Y71" s="30"/>
    </x:row>
    <x:row r="72" ht="15.75" customHeight="1">
      <x:c r="A72" s="27"/>
      <x:c r="B72" s="30"/>
      <x:c r="C72" s="30"/>
      <x:c r="D72" s="30"/>
      <x:c r="E72" s="30"/>
      <x:c r="F72" s="30"/>
      <x:c r="G72" s="30"/>
      <x:c r="H72" s="30"/>
      <x:c r="I72" s="30"/>
      <x:c r="J72" s="30"/>
      <x:c r="K72" s="30"/>
      <x:c r="L72" s="30"/>
      <x:c r="M72" s="30"/>
      <x:c r="N72" s="30"/>
      <x:c r="O72" s="30"/>
      <x:c r="P72" s="30"/>
      <x:c r="Q72" s="30"/>
      <x:c r="R72" s="30"/>
      <x:c r="S72" s="30"/>
      <x:c r="T72" s="30"/>
      <x:c r="U72" s="30"/>
      <x:c r="V72" s="30"/>
      <x:c r="W72" s="30"/>
      <x:c r="X72" s="30"/>
      <x:c r="Y72" s="30"/>
    </x:row>
    <x:row r="73" ht="15.75" customHeight="1">
      <x:c r="A73" s="27"/>
      <x:c r="B73" s="30"/>
      <x:c r="C73" s="30"/>
      <x:c r="D73" s="30"/>
      <x:c r="E73" s="30"/>
      <x:c r="F73" s="30"/>
      <x:c r="G73" s="30"/>
      <x:c r="H73" s="30"/>
      <x:c r="I73" s="30"/>
      <x:c r="J73" s="30"/>
      <x:c r="K73" s="30"/>
      <x:c r="L73" s="30"/>
      <x:c r="M73" s="30"/>
      <x:c r="N73" s="30"/>
      <x:c r="O73" s="30"/>
      <x:c r="P73" s="30"/>
      <x:c r="Q73" s="30"/>
      <x:c r="R73" s="30"/>
      <x:c r="S73" s="30"/>
      <x:c r="T73" s="30"/>
      <x:c r="U73" s="30"/>
      <x:c r="V73" s="30"/>
      <x:c r="W73" s="30"/>
      <x:c r="X73" s="30"/>
      <x:c r="Y73" s="30"/>
    </x:row>
    <x:row r="74" ht="15.75" customHeight="1">
      <x:c r="A74" s="27"/>
      <x:c r="B74" s="30"/>
      <x:c r="C74" s="30"/>
      <x:c r="D74" s="30"/>
      <x:c r="E74" s="30"/>
      <x:c r="F74" s="30"/>
      <x:c r="G74" s="30"/>
      <x:c r="H74" s="30"/>
      <x:c r="I74" s="30"/>
      <x:c r="J74" s="30"/>
      <x:c r="K74" s="30"/>
      <x:c r="L74" s="30"/>
      <x:c r="M74" s="30"/>
      <x:c r="N74" s="30"/>
      <x:c r="O74" s="30"/>
      <x:c r="P74" s="30"/>
      <x:c r="Q74" s="30"/>
      <x:c r="R74" s="30"/>
      <x:c r="S74" s="30"/>
      <x:c r="T74" s="30"/>
      <x:c r="U74" s="30"/>
      <x:c r="V74" s="30"/>
      <x:c r="W74" s="30"/>
      <x:c r="X74" s="30"/>
      <x:c r="Y74" s="30"/>
    </x:row>
    <x:row r="75" ht="15.75" customHeight="1">
      <x:c r="A75" s="27"/>
      <x:c r="B75" s="30"/>
      <x:c r="C75" s="30"/>
      <x:c r="D75" s="30"/>
      <x:c r="E75" s="30"/>
      <x:c r="F75" s="30"/>
      <x:c r="G75" s="30"/>
      <x:c r="H75" s="30"/>
      <x:c r="I75" s="30"/>
      <x:c r="J75" s="30"/>
      <x:c r="K75" s="30"/>
      <x:c r="L75" s="30"/>
      <x:c r="M75" s="30"/>
      <x:c r="N75" s="30"/>
      <x:c r="O75" s="30"/>
      <x:c r="P75" s="30"/>
      <x:c r="Q75" s="30"/>
      <x:c r="R75" s="30"/>
      <x:c r="S75" s="30"/>
      <x:c r="T75" s="30"/>
      <x:c r="U75" s="30"/>
      <x:c r="V75" s="30"/>
      <x:c r="W75" s="30"/>
      <x:c r="X75" s="30"/>
      <x:c r="Y75" s="30"/>
    </x:row>
    <x:row r="76" ht="15.75" customHeight="1">
      <x:c r="A76" s="27"/>
      <x:c r="B76" s="30"/>
      <x:c r="C76" s="30"/>
      <x:c r="D76" s="30"/>
      <x:c r="E76" s="30"/>
      <x:c r="F76" s="30"/>
      <x:c r="G76" s="30"/>
      <x:c r="H76" s="30"/>
      <x:c r="I76" s="30"/>
      <x:c r="J76" s="30"/>
      <x:c r="K76" s="30"/>
      <x:c r="L76" s="30"/>
      <x:c r="M76" s="30"/>
      <x:c r="N76" s="30"/>
      <x:c r="O76" s="30"/>
      <x:c r="P76" s="30"/>
      <x:c r="Q76" s="30"/>
      <x:c r="R76" s="30"/>
      <x:c r="S76" s="30"/>
      <x:c r="T76" s="30"/>
      <x:c r="U76" s="30"/>
      <x:c r="V76" s="30"/>
      <x:c r="W76" s="30"/>
      <x:c r="X76" s="30"/>
      <x:c r="Y76" s="30"/>
    </x:row>
    <x:row r="77" ht="15.75" customHeight="1">
      <x:c r="A77" s="27"/>
      <x:c r="B77" s="30"/>
      <x:c r="C77" s="30"/>
      <x:c r="D77" s="30"/>
      <x:c r="E77" s="30"/>
      <x:c r="F77" s="30"/>
      <x:c r="G77" s="30"/>
      <x:c r="H77" s="30"/>
      <x:c r="I77" s="30"/>
      <x:c r="J77" s="30"/>
      <x:c r="K77" s="30"/>
      <x:c r="L77" s="30"/>
      <x:c r="M77" s="30"/>
      <x:c r="N77" s="30"/>
      <x:c r="O77" s="30"/>
      <x:c r="P77" s="30"/>
      <x:c r="Q77" s="30"/>
      <x:c r="R77" s="30"/>
      <x:c r="S77" s="30"/>
      <x:c r="T77" s="30"/>
      <x:c r="U77" s="30"/>
      <x:c r="V77" s="30"/>
      <x:c r="W77" s="30"/>
      <x:c r="X77" s="30"/>
      <x:c r="Y77" s="30"/>
    </x:row>
    <x:row r="78" ht="15.75" customHeight="1">
      <x:c r="A78" s="27"/>
      <x:c r="B78" s="30"/>
      <x:c r="C78" s="30"/>
      <x:c r="D78" s="30"/>
      <x:c r="E78" s="30"/>
      <x:c r="F78" s="30"/>
      <x:c r="G78" s="30"/>
      <x:c r="H78" s="30"/>
      <x:c r="I78" s="30"/>
      <x:c r="J78" s="30"/>
      <x:c r="K78" s="30"/>
      <x:c r="L78" s="30"/>
      <x:c r="M78" s="30"/>
      <x:c r="N78" s="30"/>
      <x:c r="O78" s="30"/>
      <x:c r="P78" s="30"/>
      <x:c r="Q78" s="30"/>
      <x:c r="R78" s="30"/>
      <x:c r="S78" s="30"/>
      <x:c r="T78" s="30"/>
      <x:c r="U78" s="30"/>
      <x:c r="V78" s="30"/>
      <x:c r="W78" s="30"/>
      <x:c r="X78" s="30"/>
      <x:c r="Y78" s="30"/>
    </x:row>
    <x:row r="79" ht="15.75" customHeight="1">
      <x:c r="A79" s="27"/>
      <x:c r="B79" s="30"/>
      <x:c r="C79" s="30"/>
      <x:c r="D79" s="30"/>
      <x:c r="E79" s="30"/>
      <x:c r="F79" s="30"/>
      <x:c r="G79" s="30"/>
      <x:c r="H79" s="30"/>
      <x:c r="I79" s="30"/>
      <x:c r="J79" s="30"/>
      <x:c r="K79" s="30"/>
      <x:c r="L79" s="30"/>
      <x:c r="M79" s="30"/>
      <x:c r="N79" s="30"/>
      <x:c r="O79" s="30"/>
      <x:c r="P79" s="30"/>
      <x:c r="Q79" s="30"/>
      <x:c r="R79" s="30"/>
      <x:c r="S79" s="30"/>
      <x:c r="T79" s="30"/>
      <x:c r="U79" s="30"/>
      <x:c r="V79" s="30"/>
      <x:c r="W79" s="30"/>
      <x:c r="X79" s="30"/>
      <x:c r="Y79" s="30"/>
    </x:row>
    <x:row r="80" ht="15.75" customHeight="1">
      <x:c r="A80" s="27"/>
      <x:c r="B80" s="30"/>
      <x:c r="C80" s="30"/>
      <x:c r="D80" s="30"/>
      <x:c r="E80" s="30"/>
      <x:c r="F80" s="30"/>
      <x:c r="G80" s="30"/>
      <x:c r="H80" s="30"/>
      <x:c r="I80" s="30"/>
      <x:c r="J80" s="30"/>
      <x:c r="K80" s="30"/>
      <x:c r="L80" s="30"/>
      <x:c r="M80" s="30"/>
      <x:c r="N80" s="30"/>
      <x:c r="O80" s="30"/>
      <x:c r="P80" s="30"/>
      <x:c r="Q80" s="30"/>
      <x:c r="R80" s="30"/>
      <x:c r="S80" s="30"/>
      <x:c r="T80" s="30"/>
      <x:c r="U80" s="30"/>
      <x:c r="V80" s="30"/>
      <x:c r="W80" s="30"/>
      <x:c r="X80" s="30"/>
      <x:c r="Y80" s="30"/>
    </x:row>
    <x:row r="81" ht="15.75" customHeight="1">
      <x:c r="A81" s="27"/>
      <x:c r="B81" s="30"/>
      <x:c r="C81" s="30"/>
      <x:c r="D81" s="30"/>
      <x:c r="E81" s="30"/>
      <x:c r="F81" s="30"/>
      <x:c r="G81" s="30"/>
      <x:c r="H81" s="30"/>
      <x:c r="I81" s="30"/>
      <x:c r="J81" s="30"/>
      <x:c r="K81" s="30"/>
      <x:c r="L81" s="30"/>
      <x:c r="M81" s="30"/>
      <x:c r="N81" s="30"/>
      <x:c r="O81" s="30"/>
      <x:c r="P81" s="30"/>
      <x:c r="Q81" s="30"/>
      <x:c r="R81" s="30"/>
      <x:c r="S81" s="30"/>
      <x:c r="T81" s="30"/>
      <x:c r="U81" s="30"/>
      <x:c r="V81" s="30"/>
      <x:c r="W81" s="30"/>
      <x:c r="X81" s="30"/>
      <x:c r="Y81" s="30"/>
    </x:row>
    <x:row r="82" ht="15.75" customHeight="1">
      <x:c r="A82" s="27"/>
      <x:c r="B82" s="30"/>
      <x:c r="C82" s="30"/>
      <x:c r="D82" s="30"/>
      <x:c r="E82" s="30"/>
      <x:c r="F82" s="30"/>
      <x:c r="G82" s="30"/>
      <x:c r="H82" s="30"/>
      <x:c r="I82" s="30"/>
      <x:c r="J82" s="30"/>
      <x:c r="K82" s="30"/>
      <x:c r="L82" s="30"/>
      <x:c r="M82" s="30"/>
      <x:c r="N82" s="30"/>
      <x:c r="O82" s="30"/>
      <x:c r="P82" s="30"/>
      <x:c r="Q82" s="30"/>
      <x:c r="R82" s="30"/>
      <x:c r="S82" s="30"/>
      <x:c r="T82" s="30"/>
      <x:c r="U82" s="30"/>
      <x:c r="V82" s="30"/>
      <x:c r="W82" s="30"/>
      <x:c r="X82" s="30"/>
      <x:c r="Y82" s="30"/>
    </x:row>
    <x:row r="83" ht="15.75" customHeight="1">
      <x:c r="A83" s="27"/>
      <x:c r="B83" s="30"/>
      <x:c r="C83" s="30"/>
      <x:c r="D83" s="30"/>
      <x:c r="E83" s="30"/>
      <x:c r="F83" s="30"/>
      <x:c r="G83" s="30"/>
      <x:c r="H83" s="30"/>
      <x:c r="I83" s="30"/>
      <x:c r="J83" s="30"/>
      <x:c r="K83" s="30"/>
      <x:c r="L83" s="30"/>
      <x:c r="M83" s="30"/>
      <x:c r="N83" s="30"/>
      <x:c r="O83" s="30"/>
      <x:c r="P83" s="30"/>
      <x:c r="Q83" s="30"/>
      <x:c r="R83" s="30"/>
      <x:c r="S83" s="30"/>
      <x:c r="T83" s="30"/>
      <x:c r="U83" s="30"/>
      <x:c r="V83" s="30"/>
      <x:c r="W83" s="30"/>
      <x:c r="X83" s="30"/>
      <x:c r="Y83" s="30"/>
    </x:row>
    <x:row r="84" ht="15.75" customHeight="1">
      <x:c r="A84" s="27"/>
      <x:c r="B84" s="30"/>
      <x:c r="C84" s="30"/>
      <x:c r="D84" s="30"/>
      <x:c r="E84" s="30"/>
      <x:c r="F84" s="30"/>
      <x:c r="G84" s="30"/>
      <x:c r="H84" s="30"/>
      <x:c r="I84" s="30"/>
      <x:c r="J84" s="30"/>
      <x:c r="K84" s="30"/>
      <x:c r="L84" s="30"/>
      <x:c r="M84" s="30"/>
      <x:c r="N84" s="30"/>
      <x:c r="O84" s="30"/>
      <x:c r="P84" s="30"/>
      <x:c r="Q84" s="30"/>
      <x:c r="R84" s="30"/>
      <x:c r="S84" s="30"/>
      <x:c r="T84" s="30"/>
      <x:c r="U84" s="30"/>
      <x:c r="V84" s="30"/>
      <x:c r="W84" s="30"/>
      <x:c r="X84" s="30"/>
      <x:c r="Y84" s="30"/>
    </x:row>
    <x:row r="85" ht="15.75" customHeight="1">
      <x:c r="A85" s="27"/>
      <x:c r="B85" s="30"/>
      <x:c r="C85" s="30"/>
      <x:c r="D85" s="30"/>
      <x:c r="E85" s="30"/>
      <x:c r="F85" s="30"/>
      <x:c r="G85" s="30"/>
      <x:c r="H85" s="30"/>
      <x:c r="I85" s="30"/>
      <x:c r="J85" s="30"/>
      <x:c r="K85" s="30"/>
      <x:c r="L85" s="30"/>
      <x:c r="M85" s="30"/>
      <x:c r="N85" s="30"/>
      <x:c r="O85" s="30"/>
      <x:c r="P85" s="30"/>
      <x:c r="Q85" s="30"/>
      <x:c r="R85" s="30"/>
      <x:c r="S85" s="30"/>
      <x:c r="T85" s="30"/>
      <x:c r="U85" s="30"/>
      <x:c r="V85" s="30"/>
      <x:c r="W85" s="30"/>
      <x:c r="X85" s="30"/>
      <x:c r="Y85" s="30"/>
    </x:row>
    <x:row r="86" ht="15.75" customHeight="1">
      <x:c r="A86" s="27"/>
      <x:c r="B86" s="30"/>
      <x:c r="C86" s="30"/>
      <x:c r="D86" s="30"/>
      <x:c r="E86" s="30"/>
      <x:c r="F86" s="30"/>
      <x:c r="G86" s="30"/>
      <x:c r="H86" s="30"/>
      <x:c r="I86" s="30"/>
      <x:c r="J86" s="30"/>
      <x:c r="K86" s="30"/>
      <x:c r="L86" s="30"/>
      <x:c r="M86" s="30"/>
      <x:c r="N86" s="30"/>
      <x:c r="O86" s="30"/>
      <x:c r="P86" s="30"/>
      <x:c r="Q86" s="30"/>
      <x:c r="R86" s="30"/>
      <x:c r="S86" s="30"/>
      <x:c r="T86" s="30"/>
      <x:c r="U86" s="30"/>
      <x:c r="V86" s="30"/>
      <x:c r="W86" s="30"/>
      <x:c r="X86" s="30"/>
      <x:c r="Y86" s="30"/>
    </x:row>
    <x:row r="87" ht="15.75" customHeight="1">
      <x:c r="A87" s="27"/>
      <x:c r="B87" s="30"/>
      <x:c r="C87" s="30"/>
      <x:c r="D87" s="30"/>
      <x:c r="E87" s="30"/>
      <x:c r="F87" s="30"/>
      <x:c r="G87" s="30"/>
      <x:c r="H87" s="30"/>
      <x:c r="I87" s="30"/>
      <x:c r="J87" s="30"/>
      <x:c r="K87" s="30"/>
      <x:c r="L87" s="30"/>
      <x:c r="M87" s="30"/>
      <x:c r="N87" s="30"/>
      <x:c r="O87" s="30"/>
      <x:c r="P87" s="30"/>
      <x:c r="Q87" s="30"/>
      <x:c r="R87" s="30"/>
      <x:c r="S87" s="30"/>
      <x:c r="T87" s="30"/>
      <x:c r="U87" s="30"/>
      <x:c r="V87" s="30"/>
      <x:c r="W87" s="30"/>
      <x:c r="X87" s="30"/>
      <x:c r="Y87" s="30"/>
    </x:row>
    <x:row r="88" ht="15.75" customHeight="1">
      <x:c r="A88" s="27"/>
      <x:c r="B88" s="30"/>
      <x:c r="C88" s="30"/>
      <x:c r="D88" s="30"/>
      <x:c r="E88" s="30"/>
      <x:c r="F88" s="30"/>
      <x:c r="G88" s="30"/>
      <x:c r="H88" s="30"/>
      <x:c r="I88" s="30"/>
      <x:c r="J88" s="30"/>
      <x:c r="K88" s="30"/>
      <x:c r="L88" s="30"/>
      <x:c r="M88" s="30"/>
      <x:c r="N88" s="30"/>
      <x:c r="O88" s="30"/>
      <x:c r="P88" s="30"/>
      <x:c r="Q88" s="30"/>
      <x:c r="R88" s="30"/>
      <x:c r="S88" s="30"/>
      <x:c r="T88" s="30"/>
      <x:c r="U88" s="30"/>
      <x:c r="V88" s="30"/>
      <x:c r="W88" s="30"/>
      <x:c r="X88" s="30"/>
      <x:c r="Y88" s="30"/>
    </x:row>
    <x:row r="89" ht="15.75" customHeight="1">
      <x:c r="A89" s="27"/>
      <x:c r="B89" s="30"/>
      <x:c r="C89" s="30"/>
      <x:c r="D89" s="30"/>
      <x:c r="E89" s="30"/>
      <x:c r="F89" s="30"/>
      <x:c r="G89" s="30"/>
      <x:c r="H89" s="30"/>
      <x:c r="I89" s="30"/>
      <x:c r="J89" s="30"/>
      <x:c r="K89" s="30"/>
      <x:c r="L89" s="30"/>
      <x:c r="M89" s="30"/>
      <x:c r="N89" s="30"/>
      <x:c r="O89" s="30"/>
      <x:c r="P89" s="30"/>
      <x:c r="Q89" s="30"/>
      <x:c r="R89" s="30"/>
      <x:c r="S89" s="30"/>
      <x:c r="T89" s="30"/>
      <x:c r="U89" s="30"/>
      <x:c r="V89" s="30"/>
      <x:c r="W89" s="30"/>
      <x:c r="X89" s="30"/>
      <x:c r="Y89" s="30"/>
    </x:row>
    <x:row r="90" ht="15.75" customHeight="1">
      <x:c r="A90" s="27"/>
      <x:c r="B90" s="30"/>
      <x:c r="C90" s="30"/>
      <x:c r="D90" s="30"/>
      <x:c r="E90" s="30"/>
      <x:c r="F90" s="30"/>
      <x:c r="G90" s="30"/>
      <x:c r="H90" s="30"/>
      <x:c r="I90" s="30"/>
      <x:c r="J90" s="30"/>
      <x:c r="K90" s="30"/>
      <x:c r="L90" s="30"/>
      <x:c r="M90" s="30"/>
      <x:c r="N90" s="30"/>
      <x:c r="O90" s="30"/>
      <x:c r="P90" s="30"/>
      <x:c r="Q90" s="30"/>
      <x:c r="R90" s="30"/>
      <x:c r="S90" s="30"/>
      <x:c r="T90" s="30"/>
      <x:c r="U90" s="30"/>
      <x:c r="V90" s="30"/>
      <x:c r="W90" s="30"/>
      <x:c r="X90" s="30"/>
      <x:c r="Y90" s="30"/>
    </x:row>
    <x:row r="91" ht="15.75" customHeight="1">
      <x:c r="A91" s="27"/>
      <x:c r="B91" s="30"/>
      <x:c r="C91" s="30"/>
      <x:c r="D91" s="30"/>
      <x:c r="E91" s="30"/>
      <x:c r="F91" s="30"/>
      <x:c r="G91" s="30"/>
      <x:c r="H91" s="30"/>
      <x:c r="I91" s="30"/>
      <x:c r="J91" s="30"/>
      <x:c r="K91" s="30"/>
      <x:c r="L91" s="30"/>
      <x:c r="M91" s="30"/>
      <x:c r="N91" s="30"/>
      <x:c r="O91" s="30"/>
      <x:c r="P91" s="30"/>
      <x:c r="Q91" s="30"/>
      <x:c r="R91" s="30"/>
      <x:c r="S91" s="30"/>
      <x:c r="T91" s="30"/>
      <x:c r="U91" s="30"/>
      <x:c r="V91" s="30"/>
      <x:c r="W91" s="30"/>
      <x:c r="X91" s="30"/>
      <x:c r="Y91" s="30"/>
    </x:row>
    <x:row r="92" ht="15.75" customHeight="1">
      <x:c r="A92" s="27"/>
      <x:c r="B92" s="30"/>
      <x:c r="C92" s="30"/>
      <x:c r="D92" s="30"/>
      <x:c r="E92" s="30"/>
      <x:c r="F92" s="30"/>
      <x:c r="G92" s="30"/>
      <x:c r="H92" s="30"/>
      <x:c r="I92" s="30"/>
      <x:c r="J92" s="30"/>
      <x:c r="K92" s="30"/>
      <x:c r="L92" s="30"/>
      <x:c r="M92" s="30"/>
      <x:c r="N92" s="30"/>
      <x:c r="O92" s="30"/>
      <x:c r="P92" s="30"/>
      <x:c r="Q92" s="30"/>
      <x:c r="R92" s="30"/>
      <x:c r="S92" s="30"/>
      <x:c r="T92" s="30"/>
      <x:c r="U92" s="30"/>
      <x:c r="V92" s="30"/>
      <x:c r="W92" s="30"/>
      <x:c r="X92" s="30"/>
      <x:c r="Y92" s="30"/>
    </x:row>
    <x:row r="93" ht="15.75" customHeight="1">
      <x:c r="A93" s="27"/>
      <x:c r="B93" s="30"/>
      <x:c r="C93" s="30"/>
      <x:c r="D93" s="30"/>
      <x:c r="E93" s="30"/>
      <x:c r="F93" s="30"/>
      <x:c r="G93" s="30"/>
      <x:c r="H93" s="30"/>
      <x:c r="I93" s="30"/>
      <x:c r="J93" s="30"/>
      <x:c r="K93" s="30"/>
      <x:c r="L93" s="30"/>
      <x:c r="M93" s="30"/>
      <x:c r="N93" s="30"/>
      <x:c r="O93" s="30"/>
      <x:c r="P93" s="30"/>
      <x:c r="Q93" s="30"/>
      <x:c r="R93" s="30"/>
      <x:c r="S93" s="30"/>
      <x:c r="T93" s="30"/>
      <x:c r="U93" s="30"/>
      <x:c r="V93" s="30"/>
      <x:c r="W93" s="30"/>
      <x:c r="X93" s="30"/>
      <x:c r="Y93" s="30"/>
    </x:row>
    <x:row r="94" ht="15.75" customHeight="1">
      <x:c r="A94" s="27"/>
      <x:c r="B94" s="30"/>
      <x:c r="C94" s="30"/>
      <x:c r="D94" s="30"/>
      <x:c r="E94" s="30"/>
      <x:c r="F94" s="30"/>
      <x:c r="G94" s="30"/>
      <x:c r="H94" s="30"/>
      <x:c r="I94" s="30"/>
      <x:c r="J94" s="30"/>
      <x:c r="K94" s="30"/>
      <x:c r="L94" s="30"/>
      <x:c r="M94" s="30"/>
      <x:c r="N94" s="30"/>
      <x:c r="O94" s="30"/>
      <x:c r="P94" s="30"/>
      <x:c r="Q94" s="30"/>
      <x:c r="R94" s="30"/>
      <x:c r="S94" s="30"/>
      <x:c r="T94" s="30"/>
      <x:c r="U94" s="30"/>
      <x:c r="V94" s="30"/>
      <x:c r="W94" s="30"/>
      <x:c r="X94" s="30"/>
      <x:c r="Y94" s="30"/>
    </x:row>
    <x:row r="95" ht="15.75" customHeight="1">
      <x:c r="A95" s="27"/>
      <x:c r="B95" s="30"/>
      <x:c r="C95" s="30"/>
      <x:c r="D95" s="30"/>
      <x:c r="E95" s="30"/>
      <x:c r="F95" s="30"/>
      <x:c r="G95" s="30"/>
      <x:c r="H95" s="30"/>
      <x:c r="I95" s="30"/>
      <x:c r="J95" s="30"/>
      <x:c r="K95" s="30"/>
      <x:c r="L95" s="30"/>
      <x:c r="M95" s="30"/>
      <x:c r="N95" s="30"/>
      <x:c r="O95" s="30"/>
      <x:c r="P95" s="30"/>
      <x:c r="Q95" s="30"/>
      <x:c r="R95" s="30"/>
      <x:c r="S95" s="30"/>
      <x:c r="T95" s="30"/>
      <x:c r="U95" s="30"/>
      <x:c r="V95" s="30"/>
      <x:c r="W95" s="30"/>
      <x:c r="X95" s="30"/>
      <x:c r="Y95" s="30"/>
    </x:row>
    <x:row r="96" ht="15.75" customHeight="1">
      <x:c r="A96" s="27"/>
      <x:c r="B96" s="30"/>
      <x:c r="C96" s="30"/>
      <x:c r="D96" s="30"/>
      <x:c r="E96" s="30"/>
      <x:c r="F96" s="30"/>
      <x:c r="G96" s="30"/>
      <x:c r="H96" s="30"/>
      <x:c r="I96" s="30"/>
      <x:c r="J96" s="30"/>
      <x:c r="K96" s="30"/>
      <x:c r="L96" s="30"/>
      <x:c r="M96" s="30"/>
      <x:c r="N96" s="30"/>
      <x:c r="O96" s="30"/>
      <x:c r="P96" s="30"/>
      <x:c r="Q96" s="30"/>
      <x:c r="R96" s="30"/>
      <x:c r="S96" s="30"/>
      <x:c r="T96" s="30"/>
      <x:c r="U96" s="30"/>
      <x:c r="V96" s="30"/>
      <x:c r="W96" s="30"/>
      <x:c r="X96" s="30"/>
      <x:c r="Y96" s="30"/>
    </x:row>
    <x:row r="97" ht="15.75" customHeight="1">
      <x:c r="A97" s="27"/>
      <x:c r="B97" s="30"/>
      <x:c r="C97" s="30"/>
      <x:c r="D97" s="30"/>
      <x:c r="E97" s="30"/>
      <x:c r="F97" s="30"/>
      <x:c r="G97" s="30"/>
      <x:c r="H97" s="30"/>
      <x:c r="I97" s="30"/>
      <x:c r="J97" s="30"/>
      <x:c r="K97" s="30"/>
      <x:c r="L97" s="30"/>
      <x:c r="M97" s="30"/>
      <x:c r="N97" s="30"/>
      <x:c r="O97" s="30"/>
      <x:c r="P97" s="30"/>
      <x:c r="Q97" s="30"/>
      <x:c r="R97" s="30"/>
      <x:c r="S97" s="30"/>
      <x:c r="T97" s="30"/>
      <x:c r="U97" s="30"/>
      <x:c r="V97" s="30"/>
      <x:c r="W97" s="30"/>
      <x:c r="X97" s="30"/>
      <x:c r="Y97" s="30"/>
    </x:row>
    <x:row r="98" ht="15.75" customHeight="1">
      <x:c r="A98" s="27"/>
      <x:c r="B98" s="30"/>
      <x:c r="C98" s="30"/>
      <x:c r="D98" s="30"/>
      <x:c r="E98" s="30"/>
      <x:c r="F98" s="30"/>
      <x:c r="G98" s="30"/>
      <x:c r="H98" s="30"/>
      <x:c r="I98" s="30"/>
      <x:c r="J98" s="30"/>
      <x:c r="K98" s="30"/>
      <x:c r="L98" s="30"/>
      <x:c r="M98" s="30"/>
      <x:c r="N98" s="30"/>
      <x:c r="O98" s="30"/>
      <x:c r="P98" s="30"/>
      <x:c r="Q98" s="30"/>
      <x:c r="R98" s="30"/>
      <x:c r="S98" s="30"/>
      <x:c r="T98" s="30"/>
      <x:c r="U98" s="30"/>
      <x:c r="V98" s="30"/>
      <x:c r="W98" s="30"/>
      <x:c r="X98" s="30"/>
      <x:c r="Y98" s="30"/>
    </x:row>
    <x:row r="99" ht="15.75" customHeight="1">
      <x:c r="A99" s="27"/>
      <x:c r="B99" s="30"/>
      <x:c r="C99" s="30"/>
      <x:c r="D99" s="30"/>
      <x:c r="E99" s="30"/>
      <x:c r="F99" s="30"/>
      <x:c r="G99" s="30"/>
      <x:c r="H99" s="30"/>
      <x:c r="I99" s="30"/>
      <x:c r="J99" s="30"/>
      <x:c r="K99" s="30"/>
      <x:c r="L99" s="30"/>
      <x:c r="M99" s="30"/>
      <x:c r="N99" s="30"/>
      <x:c r="O99" s="30"/>
      <x:c r="P99" s="30"/>
      <x:c r="Q99" s="30"/>
      <x:c r="R99" s="30"/>
      <x:c r="S99" s="30"/>
      <x:c r="T99" s="30"/>
      <x:c r="U99" s="30"/>
      <x:c r="V99" s="30"/>
      <x:c r="W99" s="30"/>
      <x:c r="X99" s="30"/>
      <x:c r="Y99" s="30"/>
    </x:row>
    <x:row r="100" ht="15.75" customHeight="1">
      <x:c r="A100" s="27"/>
      <x:c r="B100" s="30"/>
      <x:c r="C100" s="30"/>
      <x:c r="D100" s="30"/>
      <x:c r="E100" s="30"/>
      <x:c r="F100" s="30"/>
      <x:c r="G100" s="30"/>
      <x:c r="H100" s="30"/>
      <x:c r="I100" s="30"/>
      <x:c r="J100" s="30"/>
      <x:c r="K100" s="30"/>
      <x:c r="L100" s="30"/>
      <x:c r="M100" s="30"/>
      <x:c r="N100" s="30"/>
      <x:c r="O100" s="30"/>
      <x:c r="P100" s="30"/>
      <x:c r="Q100" s="30"/>
      <x:c r="R100" s="30"/>
      <x:c r="S100" s="30"/>
      <x:c r="T100" s="30"/>
      <x:c r="U100" s="30"/>
      <x:c r="V100" s="30"/>
      <x:c r="W100" s="30"/>
      <x:c r="X100" s="30"/>
      <x:c r="Y100" s="30"/>
    </x:row>
    <x:row r="101" ht="15.75" customHeight="1">
      <x:c r="A101" s="27"/>
      <x:c r="B101" s="30"/>
      <x:c r="C101" s="30"/>
      <x:c r="D101" s="30"/>
      <x:c r="E101" s="30"/>
      <x:c r="F101" s="30"/>
      <x:c r="G101" s="30"/>
      <x:c r="H101" s="30"/>
      <x:c r="I101" s="30"/>
      <x:c r="J101" s="30"/>
      <x:c r="K101" s="30"/>
      <x:c r="L101" s="30"/>
      <x:c r="M101" s="30"/>
      <x:c r="N101" s="30"/>
      <x:c r="O101" s="30"/>
      <x:c r="P101" s="30"/>
      <x:c r="Q101" s="30"/>
      <x:c r="R101" s="30"/>
      <x:c r="S101" s="30"/>
      <x:c r="T101" s="30"/>
      <x:c r="U101" s="30"/>
      <x:c r="V101" s="30"/>
      <x:c r="W101" s="30"/>
      <x:c r="X101" s="30"/>
      <x:c r="Y101" s="30"/>
    </x:row>
    <x:row r="102" ht="15.75" customHeight="1">
      <x:c r="A102" s="27"/>
      <x:c r="B102" s="30"/>
      <x:c r="C102" s="30"/>
      <x:c r="D102" s="30"/>
      <x:c r="E102" s="30"/>
      <x:c r="F102" s="30"/>
      <x:c r="G102" s="30"/>
      <x:c r="H102" s="30"/>
      <x:c r="I102" s="30"/>
      <x:c r="J102" s="30"/>
      <x:c r="K102" s="30"/>
      <x:c r="L102" s="30"/>
      <x:c r="M102" s="30"/>
      <x:c r="N102" s="30"/>
      <x:c r="O102" s="30"/>
      <x:c r="P102" s="30"/>
      <x:c r="Q102" s="30"/>
      <x:c r="R102" s="30"/>
      <x:c r="S102" s="30"/>
      <x:c r="T102" s="30"/>
      <x:c r="U102" s="30"/>
      <x:c r="V102" s="30"/>
      <x:c r="W102" s="30"/>
      <x:c r="X102" s="30"/>
      <x:c r="Y102" s="30"/>
    </x:row>
    <x:row r="103" ht="15.75" customHeight="1">
      <x:c r="A103" s="27"/>
      <x:c r="B103" s="30"/>
      <x:c r="C103" s="30"/>
      <x:c r="D103" s="30"/>
      <x:c r="E103" s="30"/>
      <x:c r="F103" s="30"/>
      <x:c r="G103" s="30"/>
      <x:c r="H103" s="30"/>
      <x:c r="I103" s="30"/>
      <x:c r="J103" s="30"/>
      <x:c r="K103" s="30"/>
      <x:c r="L103" s="30"/>
      <x:c r="M103" s="30"/>
      <x:c r="N103" s="30"/>
      <x:c r="O103" s="30"/>
      <x:c r="P103" s="30"/>
      <x:c r="Q103" s="30"/>
      <x:c r="R103" s="30"/>
      <x:c r="S103" s="30"/>
      <x:c r="T103" s="30"/>
      <x:c r="U103" s="30"/>
      <x:c r="V103" s="30"/>
      <x:c r="W103" s="30"/>
      <x:c r="X103" s="30"/>
      <x:c r="Y103" s="30"/>
    </x:row>
    <x:row r="104" ht="15.75" customHeight="1">
      <x:c r="A104" s="27"/>
      <x:c r="B104" s="30"/>
      <x:c r="C104" s="30"/>
      <x:c r="D104" s="30"/>
      <x:c r="E104" s="30"/>
      <x:c r="F104" s="30"/>
      <x:c r="G104" s="30"/>
      <x:c r="H104" s="30"/>
      <x:c r="I104" s="30"/>
      <x:c r="J104" s="30"/>
      <x:c r="K104" s="30"/>
      <x:c r="L104" s="30"/>
      <x:c r="M104" s="30"/>
      <x:c r="N104" s="30"/>
      <x:c r="O104" s="30"/>
      <x:c r="P104" s="30"/>
      <x:c r="Q104" s="30"/>
      <x:c r="R104" s="30"/>
      <x:c r="S104" s="30"/>
      <x:c r="T104" s="30"/>
      <x:c r="U104" s="30"/>
      <x:c r="V104" s="30"/>
      <x:c r="W104" s="30"/>
      <x:c r="X104" s="30"/>
      <x:c r="Y104" s="30"/>
    </x:row>
    <x:row r="105" ht="15.75" customHeight="1">
      <x:c r="A105" s="27"/>
      <x:c r="B105" s="30"/>
      <x:c r="C105" s="30"/>
      <x:c r="D105" s="30"/>
      <x:c r="E105" s="30"/>
      <x:c r="F105" s="30"/>
      <x:c r="G105" s="30"/>
      <x:c r="H105" s="30"/>
      <x:c r="I105" s="30"/>
      <x:c r="J105" s="30"/>
      <x:c r="K105" s="30"/>
      <x:c r="L105" s="30"/>
      <x:c r="M105" s="30"/>
      <x:c r="N105" s="30"/>
      <x:c r="O105" s="30"/>
      <x:c r="P105" s="30"/>
      <x:c r="Q105" s="30"/>
      <x:c r="R105" s="30"/>
      <x:c r="S105" s="30"/>
      <x:c r="T105" s="30"/>
      <x:c r="U105" s="30"/>
      <x:c r="V105" s="30"/>
      <x:c r="W105" s="30"/>
      <x:c r="X105" s="30"/>
      <x:c r="Y105" s="30"/>
    </x:row>
    <x:row r="106" ht="15.75" customHeight="1">
      <x:c r="A106" s="27"/>
      <x:c r="B106" s="30"/>
      <x:c r="C106" s="30"/>
      <x:c r="D106" s="30"/>
      <x:c r="E106" s="30"/>
      <x:c r="F106" s="30"/>
      <x:c r="G106" s="30"/>
      <x:c r="H106" s="30"/>
      <x:c r="I106" s="30"/>
      <x:c r="J106" s="30"/>
      <x:c r="K106" s="30"/>
      <x:c r="L106" s="30"/>
      <x:c r="M106" s="30"/>
      <x:c r="N106" s="30"/>
      <x:c r="O106" s="30"/>
      <x:c r="P106" s="30"/>
      <x:c r="Q106" s="30"/>
      <x:c r="R106" s="30"/>
      <x:c r="S106" s="30"/>
      <x:c r="T106" s="30"/>
      <x:c r="U106" s="30"/>
      <x:c r="V106" s="30"/>
      <x:c r="W106" s="30"/>
      <x:c r="X106" s="30"/>
      <x:c r="Y106" s="30"/>
    </x:row>
    <x:row r="107" ht="15.75" customHeight="1">
      <x:c r="A107" s="27"/>
      <x:c r="B107" s="30"/>
      <x:c r="C107" s="30"/>
      <x:c r="D107" s="30"/>
      <x:c r="E107" s="30"/>
      <x:c r="F107" s="30"/>
      <x:c r="G107" s="30"/>
      <x:c r="H107" s="30"/>
      <x:c r="I107" s="30"/>
      <x:c r="J107" s="30"/>
      <x:c r="K107" s="30"/>
      <x:c r="L107" s="30"/>
      <x:c r="M107" s="30"/>
      <x:c r="N107" s="30"/>
      <x:c r="O107" s="30"/>
      <x:c r="P107" s="30"/>
      <x:c r="Q107" s="30"/>
      <x:c r="R107" s="30"/>
      <x:c r="S107" s="30"/>
      <x:c r="T107" s="30"/>
      <x:c r="U107" s="30"/>
      <x:c r="V107" s="30"/>
      <x:c r="W107" s="30"/>
      <x:c r="X107" s="30"/>
      <x:c r="Y107" s="30"/>
    </x:row>
    <x:row r="108" ht="15.75" customHeight="1">
      <x:c r="A108" s="27"/>
      <x:c r="B108" s="30"/>
      <x:c r="C108" s="30"/>
      <x:c r="D108" s="30"/>
      <x:c r="E108" s="30"/>
      <x:c r="F108" s="30"/>
      <x:c r="G108" s="30"/>
      <x:c r="H108" s="30"/>
      <x:c r="I108" s="30"/>
      <x:c r="J108" s="30"/>
      <x:c r="K108" s="30"/>
      <x:c r="L108" s="30"/>
      <x:c r="M108" s="30"/>
      <x:c r="N108" s="30"/>
      <x:c r="O108" s="30"/>
      <x:c r="P108" s="30"/>
      <x:c r="Q108" s="30"/>
      <x:c r="R108" s="30"/>
      <x:c r="S108" s="30"/>
      <x:c r="T108" s="30"/>
      <x:c r="U108" s="30"/>
      <x:c r="V108" s="30"/>
      <x:c r="W108" s="30"/>
      <x:c r="X108" s="30"/>
      <x:c r="Y108" s="30"/>
    </x:row>
    <x:row r="109" ht="15.75" customHeight="1">
      <x:c r="A109" s="27"/>
      <x:c r="B109" s="30"/>
      <x:c r="C109" s="30"/>
      <x:c r="D109" s="30"/>
      <x:c r="E109" s="30"/>
      <x:c r="F109" s="30"/>
      <x:c r="G109" s="30"/>
      <x:c r="H109" s="30"/>
      <x:c r="I109" s="30"/>
      <x:c r="J109" s="30"/>
      <x:c r="K109" s="30"/>
      <x:c r="L109" s="30"/>
      <x:c r="M109" s="30"/>
      <x:c r="N109" s="30"/>
      <x:c r="O109" s="30"/>
      <x:c r="P109" s="30"/>
      <x:c r="Q109" s="30"/>
      <x:c r="R109" s="30"/>
      <x:c r="S109" s="30"/>
      <x:c r="T109" s="30"/>
      <x:c r="U109" s="30"/>
      <x:c r="V109" s="30"/>
      <x:c r="W109" s="30"/>
      <x:c r="X109" s="30"/>
      <x:c r="Y109" s="30"/>
    </x:row>
    <x:row r="110" ht="15.75" customHeight="1">
      <x:c r="A110" s="27"/>
      <x:c r="B110" s="30"/>
      <x:c r="C110" s="30"/>
      <x:c r="D110" s="30"/>
      <x:c r="E110" s="30"/>
      <x:c r="F110" s="30"/>
      <x:c r="G110" s="30"/>
      <x:c r="H110" s="30"/>
      <x:c r="I110" s="30"/>
      <x:c r="J110" s="30"/>
      <x:c r="K110" s="30"/>
      <x:c r="L110" s="30"/>
      <x:c r="M110" s="30"/>
      <x:c r="N110" s="30"/>
      <x:c r="O110" s="30"/>
      <x:c r="P110" s="30"/>
      <x:c r="Q110" s="30"/>
      <x:c r="R110" s="30"/>
      <x:c r="S110" s="30"/>
      <x:c r="T110" s="30"/>
      <x:c r="U110" s="30"/>
      <x:c r="V110" s="30"/>
      <x:c r="W110" s="30"/>
      <x:c r="X110" s="30"/>
      <x:c r="Y110" s="30"/>
    </x:row>
    <x:row r="111" ht="15.75" customHeight="1">
      <x:c r="A111" s="27"/>
      <x:c r="B111" s="30"/>
      <x:c r="C111" s="30"/>
      <x:c r="D111" s="30"/>
      <x:c r="E111" s="30"/>
      <x:c r="F111" s="30"/>
      <x:c r="G111" s="30"/>
      <x:c r="H111" s="30"/>
      <x:c r="I111" s="30"/>
      <x:c r="J111" s="30"/>
      <x:c r="K111" s="30"/>
      <x:c r="L111" s="30"/>
      <x:c r="M111" s="30"/>
      <x:c r="N111" s="30"/>
      <x:c r="O111" s="30"/>
      <x:c r="P111" s="30"/>
      <x:c r="Q111" s="30"/>
      <x:c r="R111" s="30"/>
      <x:c r="S111" s="30"/>
      <x:c r="T111" s="30"/>
      <x:c r="U111" s="30"/>
      <x:c r="V111" s="30"/>
      <x:c r="W111" s="30"/>
      <x:c r="X111" s="30"/>
      <x:c r="Y111" s="30"/>
    </x:row>
    <x:row r="112" ht="15.75" customHeight="1">
      <x:c r="A112" s="27"/>
      <x:c r="B112" s="30"/>
      <x:c r="C112" s="30"/>
      <x:c r="D112" s="30"/>
      <x:c r="E112" s="30"/>
      <x:c r="F112" s="30"/>
      <x:c r="G112" s="30"/>
      <x:c r="H112" s="30"/>
      <x:c r="I112" s="30"/>
      <x:c r="J112" s="30"/>
      <x:c r="K112" s="30"/>
      <x:c r="L112" s="30"/>
      <x:c r="M112" s="30"/>
      <x:c r="N112" s="30"/>
      <x:c r="O112" s="30"/>
      <x:c r="P112" s="30"/>
      <x:c r="Q112" s="30"/>
      <x:c r="R112" s="30"/>
      <x:c r="S112" s="30"/>
      <x:c r="T112" s="30"/>
      <x:c r="U112" s="30"/>
      <x:c r="V112" s="30"/>
      <x:c r="W112" s="30"/>
      <x:c r="X112" s="30"/>
      <x:c r="Y112" s="30"/>
    </x:row>
    <x:row r="113" ht="15.75" customHeight="1">
      <x:c r="A113" s="27"/>
      <x:c r="B113" s="30"/>
      <x:c r="C113" s="30"/>
      <x:c r="D113" s="30"/>
      <x:c r="E113" s="30"/>
      <x:c r="F113" s="30"/>
      <x:c r="G113" s="30"/>
      <x:c r="H113" s="30"/>
      <x:c r="I113" s="30"/>
      <x:c r="J113" s="30"/>
      <x:c r="K113" s="30"/>
      <x:c r="L113" s="30"/>
      <x:c r="M113" s="30"/>
      <x:c r="N113" s="30"/>
      <x:c r="O113" s="30"/>
      <x:c r="P113" s="30"/>
      <x:c r="Q113" s="30"/>
      <x:c r="R113" s="30"/>
      <x:c r="S113" s="30"/>
      <x:c r="T113" s="30"/>
      <x:c r="U113" s="30"/>
      <x:c r="V113" s="30"/>
      <x:c r="W113" s="30"/>
      <x:c r="X113" s="30"/>
      <x:c r="Y113" s="30"/>
    </x:row>
    <x:row r="114" ht="15.75" customHeight="1">
      <x:c r="A114" s="27"/>
      <x:c r="B114" s="30"/>
      <x:c r="C114" s="30"/>
      <x:c r="D114" s="30"/>
      <x:c r="E114" s="30"/>
      <x:c r="F114" s="30"/>
      <x:c r="G114" s="30"/>
      <x:c r="H114" s="30"/>
      <x:c r="I114" s="30"/>
      <x:c r="J114" s="30"/>
      <x:c r="K114" s="30"/>
      <x:c r="L114" s="30"/>
      <x:c r="M114" s="30"/>
      <x:c r="N114" s="30"/>
      <x:c r="O114" s="30"/>
      <x:c r="P114" s="30"/>
      <x:c r="Q114" s="30"/>
      <x:c r="R114" s="30"/>
      <x:c r="S114" s="30"/>
      <x:c r="T114" s="30"/>
      <x:c r="U114" s="30"/>
      <x:c r="V114" s="30"/>
      <x:c r="W114" s="30"/>
      <x:c r="X114" s="30"/>
      <x:c r="Y114" s="30"/>
    </x:row>
    <x:row r="115" ht="15.75" customHeight="1">
      <x:c r="A115" s="27"/>
      <x:c r="B115" s="30"/>
      <x:c r="C115" s="30"/>
      <x:c r="D115" s="30"/>
      <x:c r="E115" s="30"/>
      <x:c r="F115" s="30"/>
      <x:c r="G115" s="30"/>
      <x:c r="H115" s="30"/>
      <x:c r="I115" s="30"/>
      <x:c r="J115" s="30"/>
      <x:c r="K115" s="30"/>
      <x:c r="L115" s="30"/>
      <x:c r="M115" s="30"/>
      <x:c r="N115" s="30"/>
      <x:c r="O115" s="30"/>
      <x:c r="P115" s="30"/>
      <x:c r="Q115" s="30"/>
      <x:c r="R115" s="30"/>
      <x:c r="S115" s="30"/>
      <x:c r="T115" s="30"/>
      <x:c r="U115" s="30"/>
      <x:c r="V115" s="30"/>
      <x:c r="W115" s="30"/>
      <x:c r="X115" s="30"/>
      <x:c r="Y115" s="30"/>
    </x:row>
    <x:row r="116" ht="15.75" customHeight="1">
      <x:c r="A116" s="27"/>
      <x:c r="B116" s="30"/>
      <x:c r="C116" s="30"/>
      <x:c r="D116" s="30"/>
      <x:c r="E116" s="30"/>
      <x:c r="F116" s="30"/>
      <x:c r="G116" s="30"/>
      <x:c r="H116" s="30"/>
      <x:c r="I116" s="30"/>
      <x:c r="J116" s="30"/>
      <x:c r="K116" s="30"/>
      <x:c r="L116" s="30"/>
      <x:c r="M116" s="30"/>
      <x:c r="N116" s="30"/>
      <x:c r="O116" s="30"/>
      <x:c r="P116" s="30"/>
      <x:c r="Q116" s="30"/>
      <x:c r="R116" s="30"/>
      <x:c r="S116" s="30"/>
      <x:c r="T116" s="30"/>
      <x:c r="U116" s="30"/>
      <x:c r="V116" s="30"/>
      <x:c r="W116" s="30"/>
      <x:c r="X116" s="30"/>
      <x:c r="Y116" s="30"/>
    </x:row>
    <x:row r="117" ht="15.75" customHeight="1">
      <x:c r="A117" s="27"/>
      <x:c r="B117" s="30"/>
      <x:c r="C117" s="30"/>
      <x:c r="D117" s="30"/>
      <x:c r="E117" s="30"/>
      <x:c r="F117" s="30"/>
      <x:c r="G117" s="30"/>
      <x:c r="H117" s="30"/>
      <x:c r="I117" s="30"/>
      <x:c r="J117" s="30"/>
      <x:c r="K117" s="30"/>
      <x:c r="L117" s="30"/>
      <x:c r="M117" s="30"/>
      <x:c r="N117" s="30"/>
      <x:c r="O117" s="30"/>
      <x:c r="P117" s="30"/>
      <x:c r="Q117" s="30"/>
      <x:c r="R117" s="30"/>
      <x:c r="S117" s="30"/>
      <x:c r="T117" s="30"/>
      <x:c r="U117" s="30"/>
      <x:c r="V117" s="30"/>
      <x:c r="W117" s="30"/>
      <x:c r="X117" s="30"/>
      <x:c r="Y117" s="30"/>
    </x:row>
    <x:row r="118" ht="15.75" customHeight="1">
      <x:c r="A118" s="27"/>
      <x:c r="B118" s="30"/>
      <x:c r="C118" s="30"/>
      <x:c r="D118" s="30"/>
      <x:c r="E118" s="30"/>
      <x:c r="F118" s="30"/>
      <x:c r="G118" s="30"/>
      <x:c r="H118" s="30"/>
      <x:c r="I118" s="30"/>
      <x:c r="J118" s="30"/>
      <x:c r="K118" s="30"/>
      <x:c r="L118" s="30"/>
      <x:c r="M118" s="30"/>
      <x:c r="N118" s="30"/>
      <x:c r="O118" s="30"/>
      <x:c r="P118" s="30"/>
      <x:c r="Q118" s="30"/>
      <x:c r="R118" s="30"/>
      <x:c r="S118" s="30"/>
      <x:c r="T118" s="30"/>
      <x:c r="U118" s="30"/>
      <x:c r="V118" s="30"/>
      <x:c r="W118" s="30"/>
      <x:c r="X118" s="30"/>
      <x:c r="Y118" s="30"/>
    </x:row>
    <x:row r="119" ht="15.75" customHeight="1">
      <x:c r="A119" s="27"/>
      <x:c r="B119" s="30"/>
      <x:c r="C119" s="30"/>
      <x:c r="D119" s="30"/>
      <x:c r="E119" s="30"/>
      <x:c r="F119" s="30"/>
      <x:c r="G119" s="30"/>
      <x:c r="H119" s="30"/>
      <x:c r="I119" s="30"/>
      <x:c r="J119" s="30"/>
      <x:c r="K119" s="30"/>
      <x:c r="L119" s="30"/>
      <x:c r="M119" s="30"/>
      <x:c r="N119" s="30"/>
      <x:c r="O119" s="30"/>
      <x:c r="P119" s="30"/>
      <x:c r="Q119" s="30"/>
      <x:c r="R119" s="30"/>
      <x:c r="S119" s="30"/>
      <x:c r="T119" s="30"/>
      <x:c r="U119" s="30"/>
      <x:c r="V119" s="30"/>
      <x:c r="W119" s="30"/>
      <x:c r="X119" s="30"/>
      <x:c r="Y119" s="30"/>
    </x:row>
    <x:row r="120" ht="15.75" customHeight="1">
      <x:c r="A120" s="27"/>
      <x:c r="B120" s="30"/>
      <x:c r="C120" s="30"/>
      <x:c r="D120" s="30"/>
      <x:c r="E120" s="30"/>
      <x:c r="F120" s="30"/>
      <x:c r="G120" s="30"/>
      <x:c r="H120" s="30"/>
      <x:c r="I120" s="30"/>
      <x:c r="J120" s="30"/>
      <x:c r="K120" s="30"/>
      <x:c r="L120" s="30"/>
      <x:c r="M120" s="30"/>
      <x:c r="N120" s="30"/>
      <x:c r="O120" s="30"/>
      <x:c r="P120" s="30"/>
      <x:c r="Q120" s="30"/>
      <x:c r="R120" s="30"/>
      <x:c r="S120" s="30"/>
      <x:c r="T120" s="30"/>
      <x:c r="U120" s="30"/>
      <x:c r="V120" s="30"/>
      <x:c r="W120" s="30"/>
      <x:c r="X120" s="30"/>
      <x:c r="Y120" s="30"/>
    </x:row>
    <x:row r="121" ht="15.75" customHeight="1">
      <x:c r="A121" s="27"/>
      <x:c r="B121" s="30"/>
      <x:c r="C121" s="30"/>
      <x:c r="D121" s="30"/>
      <x:c r="E121" s="30"/>
      <x:c r="F121" s="30"/>
      <x:c r="G121" s="30"/>
      <x:c r="H121" s="30"/>
      <x:c r="I121" s="30"/>
      <x:c r="J121" s="30"/>
      <x:c r="K121" s="30"/>
      <x:c r="L121" s="30"/>
      <x:c r="M121" s="30"/>
      <x:c r="N121" s="30"/>
      <x:c r="O121" s="30"/>
      <x:c r="P121" s="30"/>
      <x:c r="Q121" s="30"/>
      <x:c r="R121" s="30"/>
      <x:c r="S121" s="30"/>
      <x:c r="T121" s="30"/>
      <x:c r="U121" s="30"/>
      <x:c r="V121" s="30"/>
      <x:c r="W121" s="30"/>
      <x:c r="X121" s="30"/>
      <x:c r="Y121" s="30"/>
    </x:row>
    <x:row r="122" ht="15.75" customHeight="1">
      <x:c r="A122" s="27"/>
      <x:c r="B122" s="30"/>
      <x:c r="C122" s="30"/>
      <x:c r="D122" s="30"/>
      <x:c r="E122" s="30"/>
      <x:c r="F122" s="30"/>
      <x:c r="G122" s="30"/>
      <x:c r="H122" s="30"/>
      <x:c r="I122" s="30"/>
      <x:c r="J122" s="30"/>
      <x:c r="K122" s="30"/>
      <x:c r="L122" s="30"/>
      <x:c r="M122" s="30"/>
      <x:c r="N122" s="30"/>
      <x:c r="O122" s="30"/>
      <x:c r="P122" s="30"/>
      <x:c r="Q122" s="30"/>
      <x:c r="R122" s="30"/>
      <x:c r="S122" s="30"/>
      <x:c r="T122" s="30"/>
      <x:c r="U122" s="30"/>
      <x:c r="V122" s="30"/>
      <x:c r="W122" s="30"/>
      <x:c r="X122" s="30"/>
      <x:c r="Y122" s="30"/>
    </x:row>
    <x:row r="123" ht="15.75" customHeight="1">
      <x:c r="A123" s="27"/>
      <x:c r="B123" s="30"/>
      <x:c r="C123" s="30"/>
      <x:c r="D123" s="30"/>
      <x:c r="E123" s="30"/>
      <x:c r="F123" s="30"/>
      <x:c r="G123" s="30"/>
      <x:c r="H123" s="30"/>
      <x:c r="I123" s="30"/>
      <x:c r="J123" s="30"/>
      <x:c r="K123" s="30"/>
      <x:c r="L123" s="30"/>
      <x:c r="M123" s="30"/>
      <x:c r="N123" s="30"/>
      <x:c r="O123" s="30"/>
      <x:c r="P123" s="30"/>
      <x:c r="Q123" s="30"/>
      <x:c r="R123" s="30"/>
      <x:c r="S123" s="30"/>
      <x:c r="T123" s="30"/>
      <x:c r="U123" s="30"/>
      <x:c r="V123" s="30"/>
      <x:c r="W123" s="30"/>
      <x:c r="X123" s="30"/>
      <x:c r="Y123" s="30"/>
    </x:row>
    <x:row r="124" ht="15.75" customHeight="1">
      <x:c r="A124" s="27"/>
      <x:c r="B124" s="30"/>
      <x:c r="C124" s="30"/>
      <x:c r="D124" s="30"/>
      <x:c r="E124" s="30"/>
      <x:c r="F124" s="30"/>
      <x:c r="G124" s="30"/>
      <x:c r="H124" s="30"/>
      <x:c r="I124" s="30"/>
      <x:c r="J124" s="30"/>
      <x:c r="K124" s="30"/>
      <x:c r="L124" s="30"/>
      <x:c r="M124" s="30"/>
      <x:c r="N124" s="30"/>
      <x:c r="O124" s="30"/>
      <x:c r="P124" s="30"/>
      <x:c r="Q124" s="30"/>
      <x:c r="R124" s="30"/>
      <x:c r="S124" s="30"/>
      <x:c r="T124" s="30"/>
      <x:c r="U124" s="30"/>
      <x:c r="V124" s="30"/>
      <x:c r="W124" s="30"/>
      <x:c r="X124" s="30"/>
      <x:c r="Y124" s="30"/>
    </x:row>
    <x:row r="125" ht="15.75" customHeight="1">
      <x:c r="A125" s="27"/>
      <x:c r="B125" s="30"/>
      <x:c r="C125" s="30"/>
      <x:c r="D125" s="30"/>
      <x:c r="E125" s="30"/>
      <x:c r="F125" s="30"/>
      <x:c r="G125" s="30"/>
      <x:c r="H125" s="30"/>
      <x:c r="I125" s="30"/>
      <x:c r="J125" s="30"/>
      <x:c r="K125" s="30"/>
      <x:c r="L125" s="30"/>
      <x:c r="M125" s="30"/>
      <x:c r="N125" s="30"/>
      <x:c r="O125" s="30"/>
      <x:c r="P125" s="30"/>
      <x:c r="Q125" s="30"/>
      <x:c r="R125" s="30"/>
      <x:c r="S125" s="30"/>
      <x:c r="T125" s="30"/>
      <x:c r="U125" s="30"/>
      <x:c r="V125" s="30"/>
      <x:c r="W125" s="30"/>
      <x:c r="X125" s="30"/>
      <x:c r="Y125" s="30"/>
    </x:row>
    <x:row r="126" ht="15.75" customHeight="1">
      <x:c r="A126" s="27"/>
      <x:c r="B126" s="30"/>
      <x:c r="C126" s="30"/>
      <x:c r="D126" s="30"/>
      <x:c r="E126" s="30"/>
      <x:c r="F126" s="30"/>
      <x:c r="G126" s="30"/>
      <x:c r="H126" s="30"/>
      <x:c r="I126" s="30"/>
      <x:c r="J126" s="30"/>
      <x:c r="K126" s="30"/>
      <x:c r="L126" s="30"/>
      <x:c r="M126" s="30"/>
      <x:c r="N126" s="30"/>
      <x:c r="O126" s="30"/>
      <x:c r="P126" s="30"/>
      <x:c r="Q126" s="30"/>
      <x:c r="R126" s="30"/>
      <x:c r="S126" s="30"/>
      <x:c r="T126" s="30"/>
      <x:c r="U126" s="30"/>
      <x:c r="V126" s="30"/>
      <x:c r="W126" s="30"/>
      <x:c r="X126" s="30"/>
      <x:c r="Y126" s="30"/>
    </x:row>
    <x:row r="127" ht="15.75" customHeight="1">
      <x:c r="A127" s="27"/>
      <x:c r="B127" s="30"/>
      <x:c r="C127" s="30"/>
      <x:c r="D127" s="30"/>
      <x:c r="E127" s="30"/>
      <x:c r="F127" s="30"/>
      <x:c r="G127" s="30"/>
      <x:c r="H127" s="30"/>
      <x:c r="I127" s="30"/>
      <x:c r="J127" s="30"/>
      <x:c r="K127" s="30"/>
      <x:c r="L127" s="30"/>
      <x:c r="M127" s="30"/>
      <x:c r="N127" s="30"/>
      <x:c r="O127" s="30"/>
      <x:c r="P127" s="30"/>
      <x:c r="Q127" s="30"/>
      <x:c r="R127" s="30"/>
      <x:c r="S127" s="30"/>
      <x:c r="T127" s="30"/>
      <x:c r="U127" s="30"/>
      <x:c r="V127" s="30"/>
      <x:c r="W127" s="30"/>
      <x:c r="X127" s="30"/>
      <x:c r="Y127" s="30"/>
    </x:row>
    <x:row r="128" ht="15.75" customHeight="1">
      <x:c r="A128" s="27"/>
      <x:c r="B128" s="30"/>
      <x:c r="C128" s="30"/>
      <x:c r="D128" s="30"/>
      <x:c r="E128" s="30"/>
      <x:c r="F128" s="30"/>
      <x:c r="G128" s="30"/>
      <x:c r="H128" s="30"/>
      <x:c r="I128" s="30"/>
      <x:c r="J128" s="30"/>
      <x:c r="K128" s="30"/>
      <x:c r="L128" s="30"/>
      <x:c r="M128" s="30"/>
      <x:c r="N128" s="30"/>
      <x:c r="O128" s="30"/>
      <x:c r="P128" s="30"/>
      <x:c r="Q128" s="30"/>
      <x:c r="R128" s="30"/>
      <x:c r="S128" s="30"/>
      <x:c r="T128" s="30"/>
      <x:c r="U128" s="30"/>
      <x:c r="V128" s="30"/>
      <x:c r="W128" s="30"/>
      <x:c r="X128" s="30"/>
      <x:c r="Y128" s="30"/>
    </x:row>
    <x:row r="129" ht="15.75" customHeight="1">
      <x:c r="A129" s="27"/>
      <x:c r="B129" s="30"/>
      <x:c r="C129" s="30"/>
      <x:c r="D129" s="30"/>
      <x:c r="E129" s="30"/>
      <x:c r="F129" s="30"/>
      <x:c r="G129" s="30"/>
      <x:c r="H129" s="30"/>
      <x:c r="I129" s="30"/>
      <x:c r="J129" s="30"/>
      <x:c r="K129" s="30"/>
      <x:c r="L129" s="30"/>
      <x:c r="M129" s="30"/>
      <x:c r="N129" s="30"/>
      <x:c r="O129" s="30"/>
      <x:c r="P129" s="30"/>
      <x:c r="Q129" s="30"/>
      <x:c r="R129" s="30"/>
      <x:c r="S129" s="30"/>
      <x:c r="T129" s="30"/>
      <x:c r="U129" s="30"/>
      <x:c r="V129" s="30"/>
      <x:c r="W129" s="30"/>
      <x:c r="X129" s="30"/>
      <x:c r="Y129" s="30"/>
    </x:row>
    <x:row r="130" ht="15.75" customHeight="1">
      <x:c r="A130" s="27"/>
      <x:c r="B130" s="30"/>
      <x:c r="C130" s="30"/>
      <x:c r="D130" s="30"/>
      <x:c r="E130" s="30"/>
      <x:c r="F130" s="30"/>
      <x:c r="G130" s="30"/>
      <x:c r="H130" s="30"/>
      <x:c r="I130" s="30"/>
      <x:c r="J130" s="30"/>
      <x:c r="K130" s="30"/>
      <x:c r="L130" s="30"/>
      <x:c r="M130" s="30"/>
      <x:c r="N130" s="30"/>
      <x:c r="O130" s="30"/>
      <x:c r="P130" s="30"/>
      <x:c r="Q130" s="30"/>
      <x:c r="R130" s="30"/>
      <x:c r="S130" s="30"/>
      <x:c r="T130" s="30"/>
      <x:c r="U130" s="30"/>
      <x:c r="V130" s="30"/>
      <x:c r="W130" s="30"/>
      <x:c r="X130" s="30"/>
      <x:c r="Y130" s="30"/>
    </x:row>
    <x:row r="131" ht="15.75" customHeight="1">
      <x:c r="A131" s="27"/>
      <x:c r="B131" s="30"/>
      <x:c r="C131" s="30"/>
      <x:c r="D131" s="30"/>
      <x:c r="E131" s="30"/>
      <x:c r="F131" s="30"/>
      <x:c r="G131" s="30"/>
      <x:c r="H131" s="30"/>
      <x:c r="I131" s="30"/>
      <x:c r="J131" s="30"/>
      <x:c r="K131" s="30"/>
      <x:c r="L131" s="30"/>
      <x:c r="M131" s="30"/>
      <x:c r="N131" s="30"/>
      <x:c r="O131" s="30"/>
      <x:c r="P131" s="30"/>
      <x:c r="Q131" s="30"/>
      <x:c r="R131" s="30"/>
      <x:c r="S131" s="30"/>
      <x:c r="T131" s="30"/>
      <x:c r="U131" s="30"/>
      <x:c r="V131" s="30"/>
      <x:c r="W131" s="30"/>
      <x:c r="X131" s="30"/>
      <x:c r="Y131" s="30"/>
    </x:row>
    <x:row r="132" ht="15.75" customHeight="1">
      <x:c r="A132" s="27"/>
      <x:c r="B132" s="30"/>
      <x:c r="C132" s="30"/>
      <x:c r="D132" s="30"/>
      <x:c r="E132" s="30"/>
      <x:c r="F132" s="30"/>
      <x:c r="G132" s="30"/>
      <x:c r="H132" s="30"/>
      <x:c r="I132" s="30"/>
      <x:c r="J132" s="30"/>
      <x:c r="K132" s="30"/>
      <x:c r="L132" s="30"/>
      <x:c r="M132" s="30"/>
      <x:c r="N132" s="30"/>
      <x:c r="O132" s="30"/>
      <x:c r="P132" s="30"/>
      <x:c r="Q132" s="30"/>
      <x:c r="R132" s="30"/>
      <x:c r="S132" s="30"/>
      <x:c r="T132" s="30"/>
      <x:c r="U132" s="30"/>
      <x:c r="V132" s="30"/>
      <x:c r="W132" s="30"/>
      <x:c r="X132" s="30"/>
      <x:c r="Y132" s="30"/>
    </x:row>
    <x:row r="133" ht="15.75" customHeight="1">
      <x:c r="A133" s="27"/>
      <x:c r="B133" s="30"/>
      <x:c r="C133" s="30"/>
      <x:c r="D133" s="30"/>
      <x:c r="E133" s="30"/>
      <x:c r="F133" s="30"/>
      <x:c r="G133" s="30"/>
      <x:c r="H133" s="30"/>
      <x:c r="I133" s="30"/>
      <x:c r="J133" s="30"/>
      <x:c r="K133" s="30"/>
      <x:c r="L133" s="30"/>
      <x:c r="M133" s="30"/>
      <x:c r="N133" s="30"/>
      <x:c r="O133" s="30"/>
      <x:c r="P133" s="30"/>
      <x:c r="Q133" s="30"/>
      <x:c r="R133" s="30"/>
      <x:c r="S133" s="30"/>
      <x:c r="T133" s="30"/>
      <x:c r="U133" s="30"/>
      <x:c r="V133" s="30"/>
      <x:c r="W133" s="30"/>
      <x:c r="X133" s="30"/>
      <x:c r="Y133" s="30"/>
    </x:row>
    <x:row r="134" ht="15.75" customHeight="1">
      <x:c r="A134" s="27"/>
      <x:c r="B134" s="30"/>
      <x:c r="C134" s="30"/>
      <x:c r="D134" s="30"/>
      <x:c r="E134" s="30"/>
      <x:c r="F134" s="30"/>
      <x:c r="G134" s="30"/>
      <x:c r="H134" s="30"/>
      <x:c r="I134" s="30"/>
      <x:c r="J134" s="30"/>
      <x:c r="K134" s="30"/>
      <x:c r="L134" s="30"/>
      <x:c r="M134" s="30"/>
      <x:c r="N134" s="30"/>
      <x:c r="O134" s="30"/>
      <x:c r="P134" s="30"/>
      <x:c r="Q134" s="30"/>
      <x:c r="R134" s="30"/>
      <x:c r="S134" s="30"/>
      <x:c r="T134" s="30"/>
      <x:c r="U134" s="30"/>
      <x:c r="V134" s="30"/>
      <x:c r="W134" s="30"/>
      <x:c r="X134" s="30"/>
      <x:c r="Y134" s="30"/>
    </x:row>
    <x:row r="135" ht="15.75" customHeight="1">
      <x:c r="A135" s="27"/>
      <x:c r="B135" s="30"/>
      <x:c r="C135" s="30"/>
      <x:c r="D135" s="30"/>
      <x:c r="E135" s="30"/>
      <x:c r="F135" s="30"/>
      <x:c r="G135" s="30"/>
      <x:c r="H135" s="30"/>
      <x:c r="I135" s="30"/>
      <x:c r="J135" s="30"/>
      <x:c r="K135" s="30"/>
      <x:c r="L135" s="30"/>
      <x:c r="M135" s="30"/>
      <x:c r="N135" s="30"/>
      <x:c r="O135" s="30"/>
      <x:c r="P135" s="30"/>
      <x:c r="Q135" s="30"/>
      <x:c r="R135" s="30"/>
      <x:c r="S135" s="30"/>
      <x:c r="T135" s="30"/>
      <x:c r="U135" s="30"/>
      <x:c r="V135" s="30"/>
      <x:c r="W135" s="30"/>
      <x:c r="X135" s="30"/>
      <x:c r="Y135" s="30"/>
    </x:row>
    <x:row r="136" ht="15.75" customHeight="1">
      <x:c r="A136" s="27"/>
      <x:c r="B136" s="30"/>
      <x:c r="C136" s="30"/>
      <x:c r="D136" s="30"/>
      <x:c r="E136" s="30"/>
      <x:c r="F136" s="30"/>
      <x:c r="G136" s="30"/>
      <x:c r="H136" s="30"/>
      <x:c r="I136" s="30"/>
      <x:c r="J136" s="30"/>
      <x:c r="K136" s="30"/>
      <x:c r="L136" s="30"/>
      <x:c r="M136" s="30"/>
      <x:c r="N136" s="30"/>
      <x:c r="O136" s="30"/>
      <x:c r="P136" s="30"/>
      <x:c r="Q136" s="30"/>
      <x:c r="R136" s="30"/>
      <x:c r="S136" s="30"/>
      <x:c r="T136" s="30"/>
      <x:c r="U136" s="30"/>
      <x:c r="V136" s="30"/>
      <x:c r="W136" s="30"/>
      <x:c r="X136" s="30"/>
      <x:c r="Y136" s="30"/>
    </x:row>
    <x:row r="137" ht="15.75" customHeight="1">
      <x:c r="A137" s="27"/>
      <x:c r="B137" s="30"/>
      <x:c r="C137" s="30"/>
      <x:c r="D137" s="30"/>
      <x:c r="E137" s="30"/>
      <x:c r="F137" s="30"/>
      <x:c r="G137" s="30"/>
      <x:c r="H137" s="30"/>
      <x:c r="I137" s="30"/>
      <x:c r="J137" s="30"/>
      <x:c r="K137" s="30"/>
      <x:c r="L137" s="30"/>
      <x:c r="M137" s="30"/>
      <x:c r="N137" s="30"/>
      <x:c r="O137" s="30"/>
      <x:c r="P137" s="30"/>
      <x:c r="Q137" s="30"/>
      <x:c r="R137" s="30"/>
      <x:c r="S137" s="30"/>
      <x:c r="T137" s="30"/>
      <x:c r="U137" s="30"/>
      <x:c r="V137" s="30"/>
      <x:c r="W137" s="30"/>
      <x:c r="X137" s="30"/>
      <x:c r="Y137" s="30"/>
    </x:row>
    <x:row r="138" ht="15.75" customHeight="1">
      <x:c r="A138" s="27"/>
      <x:c r="B138" s="30"/>
      <x:c r="C138" s="30"/>
      <x:c r="D138" s="30"/>
      <x:c r="E138" s="30"/>
      <x:c r="F138" s="30"/>
      <x:c r="G138" s="30"/>
      <x:c r="H138" s="30"/>
      <x:c r="I138" s="30"/>
      <x:c r="J138" s="30"/>
      <x:c r="K138" s="30"/>
      <x:c r="L138" s="30"/>
      <x:c r="M138" s="30"/>
      <x:c r="N138" s="30"/>
      <x:c r="O138" s="30"/>
      <x:c r="P138" s="30"/>
      <x:c r="Q138" s="30"/>
      <x:c r="R138" s="30"/>
      <x:c r="S138" s="30"/>
      <x:c r="T138" s="30"/>
      <x:c r="U138" s="30"/>
      <x:c r="V138" s="30"/>
      <x:c r="W138" s="30"/>
      <x:c r="X138" s="30"/>
      <x:c r="Y138" s="30"/>
    </x:row>
    <x:row r="139" ht="15.75" customHeight="1">
      <x:c r="A139" s="27"/>
      <x:c r="B139" s="30"/>
      <x:c r="C139" s="30"/>
      <x:c r="D139" s="30"/>
      <x:c r="E139" s="30"/>
      <x:c r="F139" s="30"/>
      <x:c r="G139" s="30"/>
      <x:c r="H139" s="30"/>
      <x:c r="I139" s="30"/>
      <x:c r="J139" s="30"/>
      <x:c r="K139" s="30"/>
      <x:c r="L139" s="30"/>
      <x:c r="M139" s="30"/>
      <x:c r="N139" s="30"/>
      <x:c r="O139" s="30"/>
      <x:c r="P139" s="30"/>
      <x:c r="Q139" s="30"/>
      <x:c r="R139" s="30"/>
      <x:c r="S139" s="30"/>
      <x:c r="T139" s="30"/>
      <x:c r="U139" s="30"/>
      <x:c r="V139" s="30"/>
      <x:c r="W139" s="30"/>
      <x:c r="X139" s="30"/>
      <x:c r="Y139" s="30"/>
    </x:row>
    <x:row r="140" ht="15.75" customHeight="1">
      <x:c r="A140" s="27"/>
      <x:c r="B140" s="30"/>
      <x:c r="C140" s="30"/>
      <x:c r="D140" s="30"/>
      <x:c r="E140" s="30"/>
      <x:c r="F140" s="30"/>
      <x:c r="G140" s="30"/>
      <x:c r="H140" s="30"/>
      <x:c r="I140" s="30"/>
      <x:c r="J140" s="30"/>
      <x:c r="K140" s="30"/>
      <x:c r="L140" s="30"/>
      <x:c r="M140" s="30"/>
      <x:c r="N140" s="30"/>
      <x:c r="O140" s="30"/>
      <x:c r="P140" s="30"/>
      <x:c r="Q140" s="30"/>
      <x:c r="R140" s="30"/>
      <x:c r="S140" s="30"/>
      <x:c r="T140" s="30"/>
      <x:c r="U140" s="30"/>
      <x:c r="V140" s="30"/>
      <x:c r="W140" s="30"/>
      <x:c r="X140" s="30"/>
      <x:c r="Y140" s="30"/>
    </x:row>
    <x:row r="141" ht="15.75" customHeight="1">
      <x:c r="A141" s="27"/>
      <x:c r="B141" s="30"/>
      <x:c r="C141" s="30"/>
      <x:c r="D141" s="30"/>
      <x:c r="E141" s="30"/>
      <x:c r="F141" s="30"/>
      <x:c r="G141" s="30"/>
      <x:c r="H141" s="30"/>
      <x:c r="I141" s="30"/>
      <x:c r="J141" s="30"/>
      <x:c r="K141" s="30"/>
      <x:c r="L141" s="30"/>
      <x:c r="M141" s="30"/>
      <x:c r="N141" s="30"/>
      <x:c r="O141" s="30"/>
      <x:c r="P141" s="30"/>
      <x:c r="Q141" s="30"/>
      <x:c r="R141" s="30"/>
      <x:c r="S141" s="30"/>
      <x:c r="T141" s="30"/>
      <x:c r="U141" s="30"/>
      <x:c r="V141" s="30"/>
      <x:c r="W141" s="30"/>
      <x:c r="X141" s="30"/>
      <x:c r="Y141" s="30"/>
    </x:row>
    <x:row r="142" ht="15.75" customHeight="1">
      <x:c r="A142" s="27"/>
      <x:c r="B142" s="30"/>
      <x:c r="C142" s="30"/>
      <x:c r="D142" s="30"/>
      <x:c r="E142" s="30"/>
      <x:c r="F142" s="30"/>
      <x:c r="G142" s="30"/>
      <x:c r="H142" s="30"/>
      <x:c r="I142" s="30"/>
      <x:c r="J142" s="30"/>
      <x:c r="K142" s="30"/>
      <x:c r="L142" s="30"/>
      <x:c r="M142" s="30"/>
      <x:c r="N142" s="30"/>
      <x:c r="O142" s="30"/>
      <x:c r="P142" s="30"/>
      <x:c r="Q142" s="30"/>
      <x:c r="R142" s="30"/>
      <x:c r="S142" s="30"/>
      <x:c r="T142" s="30"/>
      <x:c r="U142" s="30"/>
      <x:c r="V142" s="30"/>
      <x:c r="W142" s="30"/>
      <x:c r="X142" s="30"/>
      <x:c r="Y142" s="30"/>
    </x:row>
    <x:row r="143" ht="15.75" customHeight="1">
      <x:c r="A143" s="27"/>
      <x:c r="B143" s="30"/>
      <x:c r="C143" s="30"/>
      <x:c r="D143" s="30"/>
      <x:c r="E143" s="30"/>
      <x:c r="F143" s="30"/>
      <x:c r="G143" s="30"/>
      <x:c r="H143" s="30"/>
      <x:c r="I143" s="30"/>
      <x:c r="J143" s="30"/>
      <x:c r="K143" s="30"/>
      <x:c r="L143" s="30"/>
      <x:c r="M143" s="30"/>
      <x:c r="N143" s="30"/>
      <x:c r="O143" s="30"/>
      <x:c r="P143" s="30"/>
      <x:c r="Q143" s="30"/>
      <x:c r="R143" s="30"/>
      <x:c r="S143" s="30"/>
      <x:c r="T143" s="30"/>
      <x:c r="U143" s="30"/>
      <x:c r="V143" s="30"/>
      <x:c r="W143" s="30"/>
      <x:c r="X143" s="30"/>
      <x:c r="Y143" s="30"/>
    </x:row>
    <x:row r="144" ht="15.75" customHeight="1">
      <x:c r="A144" s="27"/>
      <x:c r="B144" s="30"/>
      <x:c r="C144" s="30"/>
      <x:c r="D144" s="30"/>
      <x:c r="E144" s="30"/>
      <x:c r="F144" s="30"/>
      <x:c r="G144" s="30"/>
      <x:c r="H144" s="30"/>
      <x:c r="I144" s="30"/>
      <x:c r="J144" s="30"/>
      <x:c r="K144" s="30"/>
      <x:c r="L144" s="30"/>
      <x:c r="M144" s="30"/>
      <x:c r="N144" s="30"/>
      <x:c r="O144" s="30"/>
      <x:c r="P144" s="30"/>
      <x:c r="Q144" s="30"/>
      <x:c r="R144" s="30"/>
      <x:c r="S144" s="30"/>
      <x:c r="T144" s="30"/>
      <x:c r="U144" s="30"/>
      <x:c r="V144" s="30"/>
      <x:c r="W144" s="30"/>
      <x:c r="X144" s="30"/>
      <x:c r="Y144" s="30"/>
    </x:row>
    <x:row r="145" ht="15.75" customHeight="1">
      <x:c r="A145" s="27"/>
      <x:c r="B145" s="30"/>
      <x:c r="C145" s="30"/>
      <x:c r="D145" s="30"/>
      <x:c r="E145" s="30"/>
      <x:c r="F145" s="30"/>
      <x:c r="G145" s="30"/>
      <x:c r="H145" s="30"/>
      <x:c r="I145" s="30"/>
      <x:c r="J145" s="30"/>
      <x:c r="K145" s="30"/>
      <x:c r="L145" s="30"/>
      <x:c r="M145" s="30"/>
      <x:c r="N145" s="30"/>
      <x:c r="O145" s="30"/>
      <x:c r="P145" s="30"/>
      <x:c r="Q145" s="30"/>
      <x:c r="R145" s="30"/>
      <x:c r="S145" s="30"/>
      <x:c r="T145" s="30"/>
      <x:c r="U145" s="30"/>
      <x:c r="V145" s="30"/>
      <x:c r="W145" s="30"/>
      <x:c r="X145" s="30"/>
      <x:c r="Y145" s="30"/>
    </x:row>
    <x:row r="146" ht="15.75" customHeight="1">
      <x:c r="A146" s="27"/>
      <x:c r="B146" s="30"/>
      <x:c r="C146" s="30"/>
      <x:c r="D146" s="30"/>
      <x:c r="E146" s="30"/>
      <x:c r="F146" s="30"/>
      <x:c r="G146" s="30"/>
      <x:c r="H146" s="30"/>
      <x:c r="I146" s="30"/>
      <x:c r="J146" s="30"/>
      <x:c r="K146" s="30"/>
      <x:c r="L146" s="30"/>
      <x:c r="M146" s="30"/>
      <x:c r="N146" s="30"/>
      <x:c r="O146" s="30"/>
      <x:c r="P146" s="30"/>
      <x:c r="Q146" s="30"/>
      <x:c r="R146" s="30"/>
      <x:c r="S146" s="30"/>
      <x:c r="T146" s="30"/>
      <x:c r="U146" s="30"/>
      <x:c r="V146" s="30"/>
      <x:c r="W146" s="30"/>
      <x:c r="X146" s="30"/>
      <x:c r="Y146" s="30"/>
    </x:row>
    <x:row r="147" ht="15.75" customHeight="1">
      <x:c r="A147" s="27"/>
      <x:c r="B147" s="30"/>
      <x:c r="C147" s="30"/>
      <x:c r="D147" s="30"/>
      <x:c r="E147" s="30"/>
      <x:c r="F147" s="30"/>
      <x:c r="G147" s="30"/>
      <x:c r="H147" s="30"/>
      <x:c r="I147" s="30"/>
      <x:c r="J147" s="30"/>
      <x:c r="K147" s="30"/>
      <x:c r="L147" s="30"/>
      <x:c r="M147" s="30"/>
      <x:c r="N147" s="30"/>
      <x:c r="O147" s="30"/>
      <x:c r="P147" s="30"/>
      <x:c r="Q147" s="30"/>
      <x:c r="R147" s="30"/>
      <x:c r="S147" s="30"/>
      <x:c r="T147" s="30"/>
      <x:c r="U147" s="30"/>
      <x:c r="V147" s="30"/>
      <x:c r="W147" s="30"/>
      <x:c r="X147" s="30"/>
      <x:c r="Y147" s="30"/>
    </x:row>
    <x:row r="148" ht="15.75" customHeight="1">
      <x:c r="A148" s="27"/>
      <x:c r="B148" s="30"/>
      <x:c r="C148" s="30"/>
      <x:c r="D148" s="30"/>
      <x:c r="E148" s="30"/>
      <x:c r="F148" s="30"/>
      <x:c r="G148" s="30"/>
      <x:c r="H148" s="30"/>
      <x:c r="I148" s="30"/>
      <x:c r="J148" s="30"/>
      <x:c r="K148" s="30"/>
      <x:c r="L148" s="30"/>
      <x:c r="M148" s="30"/>
      <x:c r="N148" s="30"/>
      <x:c r="O148" s="30"/>
      <x:c r="P148" s="30"/>
      <x:c r="Q148" s="30"/>
      <x:c r="R148" s="30"/>
      <x:c r="S148" s="30"/>
      <x:c r="T148" s="30"/>
      <x:c r="U148" s="30"/>
      <x:c r="V148" s="30"/>
      <x:c r="W148" s="30"/>
      <x:c r="X148" s="30"/>
      <x:c r="Y148" s="30"/>
    </x:row>
    <x:row r="149" ht="15.75" customHeight="1">
      <x:c r="A149" s="27"/>
      <x:c r="B149" s="30"/>
      <x:c r="C149" s="30"/>
      <x:c r="D149" s="30"/>
      <x:c r="E149" s="30"/>
      <x:c r="F149" s="30"/>
      <x:c r="G149" s="30"/>
      <x:c r="H149" s="30"/>
      <x:c r="I149" s="30"/>
      <x:c r="J149" s="30"/>
      <x:c r="K149" s="30"/>
      <x:c r="L149" s="30"/>
      <x:c r="M149" s="30"/>
      <x:c r="N149" s="30"/>
      <x:c r="O149" s="30"/>
      <x:c r="P149" s="30"/>
      <x:c r="Q149" s="30"/>
      <x:c r="R149" s="30"/>
      <x:c r="S149" s="30"/>
      <x:c r="T149" s="30"/>
      <x:c r="U149" s="30"/>
      <x:c r="V149" s="30"/>
      <x:c r="W149" s="30"/>
      <x:c r="X149" s="30"/>
      <x:c r="Y149" s="30"/>
    </x:row>
    <x:row r="150" ht="15.75" customHeight="1">
      <x:c r="A150" s="27"/>
      <x:c r="B150" s="30"/>
      <x:c r="C150" s="30"/>
      <x:c r="D150" s="30"/>
      <x:c r="E150" s="30"/>
      <x:c r="F150" s="30"/>
      <x:c r="G150" s="30"/>
      <x:c r="H150" s="30"/>
      <x:c r="I150" s="30"/>
      <x:c r="J150" s="30"/>
      <x:c r="K150" s="30"/>
      <x:c r="L150" s="30"/>
      <x:c r="M150" s="30"/>
      <x:c r="N150" s="30"/>
      <x:c r="O150" s="30"/>
      <x:c r="P150" s="30"/>
      <x:c r="Q150" s="30"/>
      <x:c r="R150" s="30"/>
      <x:c r="S150" s="30"/>
      <x:c r="T150" s="30"/>
      <x:c r="U150" s="30"/>
      <x:c r="V150" s="30"/>
      <x:c r="W150" s="30"/>
      <x:c r="X150" s="30"/>
      <x:c r="Y150" s="30"/>
    </x:row>
    <x:row r="151" ht="15.75" customHeight="1">
      <x:c r="A151" s="27"/>
      <x:c r="B151" s="30"/>
      <x:c r="C151" s="30"/>
      <x:c r="D151" s="30"/>
      <x:c r="E151" s="30"/>
      <x:c r="F151" s="30"/>
      <x:c r="G151" s="30"/>
      <x:c r="H151" s="30"/>
      <x:c r="I151" s="30"/>
      <x:c r="J151" s="30"/>
      <x:c r="K151" s="30"/>
      <x:c r="L151" s="30"/>
      <x:c r="M151" s="30"/>
      <x:c r="N151" s="30"/>
      <x:c r="O151" s="30"/>
      <x:c r="P151" s="30"/>
      <x:c r="Q151" s="30"/>
      <x:c r="R151" s="30"/>
      <x:c r="S151" s="30"/>
      <x:c r="T151" s="30"/>
      <x:c r="U151" s="30"/>
      <x:c r="V151" s="30"/>
      <x:c r="W151" s="30"/>
      <x:c r="X151" s="30"/>
      <x:c r="Y151" s="30"/>
    </x:row>
    <x:row r="152" ht="15.75" customHeight="1">
      <x:c r="A152" s="27"/>
      <x:c r="B152" s="30"/>
      <x:c r="C152" s="30"/>
      <x:c r="D152" s="30"/>
      <x:c r="E152" s="30"/>
      <x:c r="F152" s="30"/>
      <x:c r="G152" s="30"/>
      <x:c r="H152" s="30"/>
      <x:c r="I152" s="30"/>
      <x:c r="J152" s="30"/>
      <x:c r="K152" s="30"/>
      <x:c r="L152" s="30"/>
      <x:c r="M152" s="30"/>
      <x:c r="N152" s="30"/>
      <x:c r="O152" s="30"/>
      <x:c r="P152" s="30"/>
      <x:c r="Q152" s="30"/>
      <x:c r="R152" s="30"/>
      <x:c r="S152" s="30"/>
      <x:c r="T152" s="30"/>
      <x:c r="U152" s="30"/>
      <x:c r="V152" s="30"/>
      <x:c r="W152" s="30"/>
      <x:c r="X152" s="30"/>
      <x:c r="Y152" s="30"/>
    </x:row>
    <x:row r="153" ht="15.75" customHeight="1">
      <x:c r="A153" s="27"/>
      <x:c r="B153" s="30"/>
      <x:c r="C153" s="30"/>
      <x:c r="D153" s="30"/>
      <x:c r="E153" s="30"/>
      <x:c r="F153" s="30"/>
      <x:c r="G153" s="30"/>
      <x:c r="H153" s="30"/>
      <x:c r="I153" s="30"/>
      <x:c r="J153" s="30"/>
      <x:c r="K153" s="30"/>
      <x:c r="L153" s="30"/>
      <x:c r="M153" s="30"/>
      <x:c r="N153" s="30"/>
      <x:c r="O153" s="30"/>
      <x:c r="P153" s="30"/>
      <x:c r="Q153" s="30"/>
      <x:c r="R153" s="30"/>
      <x:c r="S153" s="30"/>
      <x:c r="T153" s="30"/>
      <x:c r="U153" s="30"/>
      <x:c r="V153" s="30"/>
      <x:c r="W153" s="30"/>
      <x:c r="X153" s="30"/>
      <x:c r="Y153" s="30"/>
    </x:row>
    <x:row r="154" ht="15.75" customHeight="1">
      <x:c r="A154" s="27"/>
      <x:c r="B154" s="30"/>
      <x:c r="C154" s="30"/>
      <x:c r="D154" s="30"/>
      <x:c r="E154" s="30"/>
      <x:c r="F154" s="30"/>
      <x:c r="G154" s="30"/>
      <x:c r="H154" s="30"/>
      <x:c r="I154" s="30"/>
      <x:c r="J154" s="30"/>
      <x:c r="K154" s="30"/>
      <x:c r="L154" s="30"/>
      <x:c r="M154" s="30"/>
      <x:c r="N154" s="30"/>
      <x:c r="O154" s="30"/>
      <x:c r="P154" s="30"/>
      <x:c r="Q154" s="30"/>
      <x:c r="R154" s="30"/>
      <x:c r="S154" s="30"/>
      <x:c r="T154" s="30"/>
      <x:c r="U154" s="30"/>
      <x:c r="V154" s="30"/>
      <x:c r="W154" s="30"/>
      <x:c r="X154" s="30"/>
      <x:c r="Y154" s="30"/>
    </x:row>
    <x:row r="155" ht="15.75" customHeight="1">
      <x:c r="A155" s="27"/>
      <x:c r="B155" s="30"/>
      <x:c r="C155" s="30"/>
      <x:c r="D155" s="30"/>
      <x:c r="E155" s="30"/>
      <x:c r="F155" s="30"/>
      <x:c r="G155" s="30"/>
      <x:c r="H155" s="30"/>
      <x:c r="I155" s="30"/>
      <x:c r="J155" s="30"/>
      <x:c r="K155" s="30"/>
      <x:c r="L155" s="30"/>
      <x:c r="M155" s="30"/>
      <x:c r="N155" s="30"/>
      <x:c r="O155" s="30"/>
      <x:c r="P155" s="30"/>
      <x:c r="Q155" s="30"/>
      <x:c r="R155" s="30"/>
      <x:c r="S155" s="30"/>
      <x:c r="T155" s="30"/>
      <x:c r="U155" s="30"/>
      <x:c r="V155" s="30"/>
      <x:c r="W155" s="30"/>
      <x:c r="X155" s="30"/>
      <x:c r="Y155" s="30"/>
    </x:row>
    <x:row r="156" ht="15.75" customHeight="1">
      <x:c r="A156" s="27"/>
      <x:c r="B156" s="30"/>
      <x:c r="C156" s="30"/>
      <x:c r="D156" s="30"/>
      <x:c r="E156" s="30"/>
      <x:c r="F156" s="30"/>
      <x:c r="G156" s="30"/>
      <x:c r="H156" s="30"/>
      <x:c r="I156" s="30"/>
      <x:c r="J156" s="30"/>
      <x:c r="K156" s="30"/>
      <x:c r="L156" s="30"/>
      <x:c r="M156" s="30"/>
      <x:c r="N156" s="30"/>
      <x:c r="O156" s="30"/>
      <x:c r="P156" s="30"/>
      <x:c r="Q156" s="30"/>
      <x:c r="R156" s="30"/>
      <x:c r="S156" s="30"/>
      <x:c r="T156" s="30"/>
      <x:c r="U156" s="30"/>
      <x:c r="V156" s="30"/>
      <x:c r="W156" s="30"/>
      <x:c r="X156" s="30"/>
      <x:c r="Y156" s="30"/>
    </x:row>
    <x:row r="157" ht="15.75" customHeight="1">
      <x:c r="A157" s="27"/>
      <x:c r="B157" s="30"/>
      <x:c r="C157" s="30"/>
      <x:c r="D157" s="30"/>
      <x:c r="E157" s="30"/>
      <x:c r="F157" s="30"/>
      <x:c r="G157" s="30"/>
      <x:c r="H157" s="30"/>
      <x:c r="I157" s="30"/>
      <x:c r="J157" s="30"/>
      <x:c r="K157" s="30"/>
      <x:c r="L157" s="30"/>
      <x:c r="M157" s="30"/>
      <x:c r="N157" s="30"/>
      <x:c r="O157" s="30"/>
      <x:c r="P157" s="30"/>
      <x:c r="Q157" s="30"/>
      <x:c r="R157" s="30"/>
      <x:c r="S157" s="30"/>
      <x:c r="T157" s="30"/>
      <x:c r="U157" s="30"/>
      <x:c r="V157" s="30"/>
      <x:c r="W157" s="30"/>
      <x:c r="X157" s="30"/>
      <x:c r="Y157" s="30"/>
    </x:row>
    <x:row r="158" ht="15.75" customHeight="1">
      <x:c r="A158" s="27"/>
      <x:c r="B158" s="30"/>
      <x:c r="C158" s="30"/>
      <x:c r="D158" s="30"/>
      <x:c r="E158" s="30"/>
      <x:c r="F158" s="30"/>
      <x:c r="G158" s="30"/>
      <x:c r="H158" s="30"/>
      <x:c r="I158" s="30"/>
      <x:c r="J158" s="30"/>
      <x:c r="K158" s="30"/>
      <x:c r="L158" s="30"/>
      <x:c r="M158" s="30"/>
      <x:c r="N158" s="30"/>
      <x:c r="O158" s="30"/>
      <x:c r="P158" s="30"/>
      <x:c r="Q158" s="30"/>
      <x:c r="R158" s="30"/>
      <x:c r="S158" s="30"/>
      <x:c r="T158" s="30"/>
      <x:c r="U158" s="30"/>
      <x:c r="V158" s="30"/>
      <x:c r="W158" s="30"/>
      <x:c r="X158" s="30"/>
      <x:c r="Y158" s="30"/>
    </x:row>
    <x:row r="159" ht="15.75" customHeight="1">
      <x:c r="A159" s="27"/>
      <x:c r="B159" s="30"/>
      <x:c r="C159" s="30"/>
      <x:c r="D159" s="30"/>
      <x:c r="E159" s="30"/>
      <x:c r="F159" s="30"/>
      <x:c r="G159" s="30"/>
      <x:c r="H159" s="30"/>
      <x:c r="I159" s="30"/>
      <x:c r="J159" s="30"/>
      <x:c r="K159" s="30"/>
      <x:c r="L159" s="30"/>
      <x:c r="M159" s="30"/>
      <x:c r="N159" s="30"/>
      <x:c r="O159" s="30"/>
      <x:c r="P159" s="30"/>
      <x:c r="Q159" s="30"/>
      <x:c r="R159" s="30"/>
      <x:c r="S159" s="30"/>
      <x:c r="T159" s="30"/>
      <x:c r="U159" s="30"/>
      <x:c r="V159" s="30"/>
      <x:c r="W159" s="30"/>
      <x:c r="X159" s="30"/>
      <x:c r="Y159" s="30"/>
    </x:row>
    <x:row r="160" ht="15.75" customHeight="1">
      <x:c r="A160" s="27"/>
      <x:c r="B160" s="30"/>
      <x:c r="C160" s="30"/>
      <x:c r="D160" s="30"/>
      <x:c r="E160" s="30"/>
      <x:c r="F160" s="30"/>
      <x:c r="G160" s="30"/>
      <x:c r="H160" s="30"/>
      <x:c r="I160" s="30"/>
      <x:c r="J160" s="30"/>
      <x:c r="K160" s="30"/>
      <x:c r="L160" s="30"/>
      <x:c r="M160" s="30"/>
      <x:c r="N160" s="30"/>
      <x:c r="O160" s="30"/>
      <x:c r="P160" s="30"/>
      <x:c r="Q160" s="30"/>
      <x:c r="R160" s="30"/>
      <x:c r="S160" s="30"/>
      <x:c r="T160" s="30"/>
      <x:c r="U160" s="30"/>
      <x:c r="V160" s="30"/>
      <x:c r="W160" s="30"/>
      <x:c r="X160" s="30"/>
      <x:c r="Y160" s="30"/>
    </x:row>
    <x:row r="161" ht="15.75" customHeight="1">
      <x:c r="A161" s="27"/>
      <x:c r="B161" s="30"/>
      <x:c r="C161" s="30"/>
      <x:c r="D161" s="30"/>
      <x:c r="E161" s="30"/>
      <x:c r="F161" s="30"/>
      <x:c r="G161" s="30"/>
      <x:c r="H161" s="30"/>
      <x:c r="I161" s="30"/>
      <x:c r="J161" s="30"/>
      <x:c r="K161" s="30"/>
      <x:c r="L161" s="30"/>
      <x:c r="M161" s="30"/>
      <x:c r="N161" s="30"/>
      <x:c r="O161" s="30"/>
      <x:c r="P161" s="30"/>
      <x:c r="Q161" s="30"/>
      <x:c r="R161" s="30"/>
      <x:c r="S161" s="30"/>
      <x:c r="T161" s="30"/>
      <x:c r="U161" s="30"/>
      <x:c r="V161" s="30"/>
      <x:c r="W161" s="30"/>
      <x:c r="X161" s="30"/>
      <x:c r="Y161" s="30"/>
    </x:row>
    <x:row r="162" ht="15.75" customHeight="1">
      <x:c r="A162" s="27"/>
      <x:c r="B162" s="30"/>
      <x:c r="C162" s="30"/>
      <x:c r="D162" s="30"/>
      <x:c r="E162" s="30"/>
      <x:c r="F162" s="30"/>
      <x:c r="G162" s="30"/>
      <x:c r="H162" s="30"/>
      <x:c r="I162" s="30"/>
      <x:c r="J162" s="30"/>
      <x:c r="K162" s="30"/>
      <x:c r="L162" s="30"/>
      <x:c r="M162" s="30"/>
      <x:c r="N162" s="30"/>
      <x:c r="O162" s="30"/>
      <x:c r="P162" s="30"/>
      <x:c r="Q162" s="30"/>
      <x:c r="R162" s="30"/>
      <x:c r="S162" s="30"/>
      <x:c r="T162" s="30"/>
      <x:c r="U162" s="30"/>
      <x:c r="V162" s="30"/>
      <x:c r="W162" s="30"/>
      <x:c r="X162" s="30"/>
      <x:c r="Y162" s="30"/>
    </x:row>
    <x:row r="163" ht="15.75" customHeight="1">
      <x:c r="A163" s="27"/>
      <x:c r="B163" s="30"/>
      <x:c r="C163" s="30"/>
      <x:c r="D163" s="30"/>
      <x:c r="E163" s="30"/>
      <x:c r="F163" s="30"/>
      <x:c r="G163" s="30"/>
      <x:c r="H163" s="30"/>
      <x:c r="I163" s="30"/>
      <x:c r="J163" s="30"/>
      <x:c r="K163" s="30"/>
      <x:c r="L163" s="30"/>
      <x:c r="M163" s="30"/>
      <x:c r="N163" s="30"/>
      <x:c r="O163" s="30"/>
      <x:c r="P163" s="30"/>
      <x:c r="Q163" s="30"/>
      <x:c r="R163" s="30"/>
      <x:c r="S163" s="30"/>
      <x:c r="T163" s="30"/>
      <x:c r="U163" s="30"/>
      <x:c r="V163" s="30"/>
      <x:c r="W163" s="30"/>
      <x:c r="X163" s="30"/>
      <x:c r="Y163" s="30"/>
    </x:row>
    <x:row r="164" ht="15.75" customHeight="1">
      <x:c r="A164" s="27"/>
      <x:c r="B164" s="30"/>
      <x:c r="C164" s="30"/>
      <x:c r="D164" s="30"/>
      <x:c r="E164" s="30"/>
      <x:c r="F164" s="30"/>
      <x:c r="G164" s="30"/>
      <x:c r="H164" s="30"/>
      <x:c r="I164" s="30"/>
      <x:c r="J164" s="30"/>
      <x:c r="K164" s="30"/>
      <x:c r="L164" s="30"/>
      <x:c r="M164" s="30"/>
      <x:c r="N164" s="30"/>
      <x:c r="O164" s="30"/>
      <x:c r="P164" s="30"/>
      <x:c r="Q164" s="30"/>
      <x:c r="R164" s="30"/>
      <x:c r="S164" s="30"/>
      <x:c r="T164" s="30"/>
      <x:c r="U164" s="30"/>
      <x:c r="V164" s="30"/>
      <x:c r="W164" s="30"/>
      <x:c r="X164" s="30"/>
      <x:c r="Y164" s="30"/>
    </x:row>
    <x:row r="165" ht="15.75" customHeight="1">
      <x:c r="A165" s="27"/>
      <x:c r="B165" s="30"/>
      <x:c r="C165" s="30"/>
      <x:c r="D165" s="30"/>
      <x:c r="E165" s="30"/>
      <x:c r="F165" s="30"/>
      <x:c r="G165" s="30"/>
      <x:c r="H165" s="30"/>
      <x:c r="I165" s="30"/>
      <x:c r="J165" s="30"/>
      <x:c r="K165" s="30"/>
      <x:c r="L165" s="30"/>
      <x:c r="M165" s="30"/>
      <x:c r="N165" s="30"/>
      <x:c r="O165" s="30"/>
      <x:c r="P165" s="30"/>
      <x:c r="Q165" s="30"/>
      <x:c r="R165" s="30"/>
      <x:c r="S165" s="30"/>
      <x:c r="T165" s="30"/>
      <x:c r="U165" s="30"/>
      <x:c r="V165" s="30"/>
      <x:c r="W165" s="30"/>
      <x:c r="X165" s="30"/>
      <x:c r="Y165" s="30"/>
    </x:row>
    <x:row r="166" ht="15.75" customHeight="1">
      <x:c r="A166" s="27"/>
      <x:c r="B166" s="30"/>
      <x:c r="C166" s="30"/>
      <x:c r="D166" s="30"/>
      <x:c r="E166" s="30"/>
      <x:c r="F166" s="30"/>
      <x:c r="G166" s="30"/>
      <x:c r="H166" s="30"/>
      <x:c r="I166" s="30"/>
      <x:c r="J166" s="30"/>
      <x:c r="K166" s="30"/>
      <x:c r="L166" s="30"/>
      <x:c r="M166" s="30"/>
      <x:c r="N166" s="30"/>
      <x:c r="O166" s="30"/>
      <x:c r="P166" s="30"/>
      <x:c r="Q166" s="30"/>
      <x:c r="R166" s="30"/>
      <x:c r="S166" s="30"/>
      <x:c r="T166" s="30"/>
      <x:c r="U166" s="30"/>
      <x:c r="V166" s="30"/>
      <x:c r="W166" s="30"/>
      <x:c r="X166" s="30"/>
      <x:c r="Y166" s="30"/>
    </x:row>
    <x:row r="167" ht="15.75" customHeight="1">
      <x:c r="A167" s="27"/>
      <x:c r="B167" s="30"/>
      <x:c r="C167" s="30"/>
      <x:c r="D167" s="30"/>
      <x:c r="E167" s="30"/>
      <x:c r="F167" s="30"/>
      <x:c r="G167" s="30"/>
      <x:c r="H167" s="30"/>
      <x:c r="I167" s="30"/>
      <x:c r="J167" s="30"/>
      <x:c r="K167" s="30"/>
      <x:c r="L167" s="30"/>
      <x:c r="M167" s="30"/>
      <x:c r="N167" s="30"/>
      <x:c r="O167" s="30"/>
      <x:c r="P167" s="30"/>
      <x:c r="Q167" s="30"/>
      <x:c r="R167" s="30"/>
      <x:c r="S167" s="30"/>
      <x:c r="T167" s="30"/>
      <x:c r="U167" s="30"/>
      <x:c r="V167" s="30"/>
      <x:c r="W167" s="30"/>
      <x:c r="X167" s="30"/>
      <x:c r="Y167" s="30"/>
    </x:row>
    <x:row r="168" ht="15.75" customHeight="1">
      <x:c r="A168" s="27"/>
      <x:c r="B168" s="30"/>
      <x:c r="C168" s="30"/>
      <x:c r="D168" s="30"/>
      <x:c r="E168" s="30"/>
      <x:c r="F168" s="30"/>
      <x:c r="G168" s="30"/>
      <x:c r="H168" s="30"/>
      <x:c r="I168" s="30"/>
      <x:c r="J168" s="30"/>
      <x:c r="K168" s="30"/>
      <x:c r="L168" s="30"/>
      <x:c r="M168" s="30"/>
      <x:c r="N168" s="30"/>
      <x:c r="O168" s="30"/>
      <x:c r="P168" s="30"/>
      <x:c r="Q168" s="30"/>
      <x:c r="R168" s="30"/>
      <x:c r="S168" s="30"/>
      <x:c r="T168" s="30"/>
      <x:c r="U168" s="30"/>
      <x:c r="V168" s="30"/>
      <x:c r="W168" s="30"/>
      <x:c r="X168" s="30"/>
      <x:c r="Y168" s="30"/>
    </x:row>
    <x:row r="169" ht="15.75" customHeight="1">
      <x:c r="A169" s="27"/>
      <x:c r="B169" s="30"/>
      <x:c r="C169" s="30"/>
      <x:c r="D169" s="30"/>
      <x:c r="E169" s="30"/>
      <x:c r="F169" s="30"/>
      <x:c r="G169" s="30"/>
      <x:c r="H169" s="30"/>
      <x:c r="I169" s="30"/>
      <x:c r="J169" s="30"/>
      <x:c r="K169" s="30"/>
      <x:c r="L169" s="30"/>
      <x:c r="M169" s="30"/>
      <x:c r="N169" s="30"/>
      <x:c r="O169" s="30"/>
      <x:c r="P169" s="30"/>
      <x:c r="Q169" s="30"/>
      <x:c r="R169" s="30"/>
      <x:c r="S169" s="30"/>
      <x:c r="T169" s="30"/>
      <x:c r="U169" s="30"/>
      <x:c r="V169" s="30"/>
      <x:c r="W169" s="30"/>
      <x:c r="X169" s="30"/>
      <x:c r="Y169" s="30"/>
    </x:row>
    <x:row r="170" ht="15.75" customHeight="1">
      <x:c r="A170" s="27"/>
      <x:c r="B170" s="30"/>
      <x:c r="C170" s="30"/>
      <x:c r="D170" s="30"/>
      <x:c r="E170" s="30"/>
      <x:c r="F170" s="30"/>
      <x:c r="G170" s="30"/>
      <x:c r="H170" s="30"/>
      <x:c r="I170" s="30"/>
      <x:c r="J170" s="30"/>
      <x:c r="K170" s="30"/>
      <x:c r="L170" s="30"/>
      <x:c r="M170" s="30"/>
      <x:c r="N170" s="30"/>
      <x:c r="O170" s="30"/>
      <x:c r="P170" s="30"/>
      <x:c r="Q170" s="30"/>
      <x:c r="R170" s="30"/>
      <x:c r="S170" s="30"/>
      <x:c r="T170" s="30"/>
      <x:c r="U170" s="30"/>
      <x:c r="V170" s="30"/>
      <x:c r="W170" s="30"/>
      <x:c r="X170" s="30"/>
      <x:c r="Y170" s="30"/>
    </x:row>
    <x:row r="171" ht="15.75" customHeight="1">
      <x:c r="A171" s="27"/>
      <x:c r="B171" s="30"/>
      <x:c r="C171" s="30"/>
      <x:c r="D171" s="30"/>
      <x:c r="E171" s="30"/>
      <x:c r="F171" s="30"/>
      <x:c r="G171" s="30"/>
      <x:c r="H171" s="30"/>
      <x:c r="I171" s="30"/>
      <x:c r="J171" s="30"/>
      <x:c r="K171" s="30"/>
      <x:c r="L171" s="30"/>
      <x:c r="M171" s="30"/>
      <x:c r="N171" s="30"/>
      <x:c r="O171" s="30"/>
      <x:c r="P171" s="30"/>
      <x:c r="Q171" s="30"/>
      <x:c r="R171" s="30"/>
      <x:c r="S171" s="30"/>
      <x:c r="T171" s="30"/>
      <x:c r="U171" s="30"/>
      <x:c r="V171" s="30"/>
      <x:c r="W171" s="30"/>
      <x:c r="X171" s="30"/>
      <x:c r="Y171" s="30"/>
    </x:row>
    <x:row r="172" ht="15.75" customHeight="1">
      <x:c r="A172" s="27"/>
      <x:c r="B172" s="30"/>
      <x:c r="C172" s="30"/>
      <x:c r="D172" s="30"/>
      <x:c r="E172" s="30"/>
      <x:c r="F172" s="30"/>
      <x:c r="G172" s="30"/>
      <x:c r="H172" s="30"/>
      <x:c r="I172" s="30"/>
      <x:c r="J172" s="30"/>
      <x:c r="K172" s="30"/>
      <x:c r="L172" s="30"/>
      <x:c r="M172" s="30"/>
      <x:c r="N172" s="30"/>
      <x:c r="O172" s="30"/>
      <x:c r="P172" s="30"/>
      <x:c r="Q172" s="30"/>
      <x:c r="R172" s="30"/>
      <x:c r="S172" s="30"/>
      <x:c r="T172" s="30"/>
      <x:c r="U172" s="30"/>
      <x:c r="V172" s="30"/>
      <x:c r="W172" s="30"/>
      <x:c r="X172" s="30"/>
      <x:c r="Y172" s="30"/>
    </x:row>
    <x:row r="173" ht="15.75" customHeight="1">
      <x:c r="A173" s="27"/>
      <x:c r="B173" s="30"/>
      <x:c r="C173" s="30"/>
      <x:c r="D173" s="30"/>
      <x:c r="E173" s="30"/>
      <x:c r="F173" s="30"/>
      <x:c r="G173" s="30"/>
      <x:c r="H173" s="30"/>
      <x:c r="I173" s="30"/>
      <x:c r="J173" s="30"/>
      <x:c r="K173" s="30"/>
      <x:c r="L173" s="30"/>
      <x:c r="M173" s="30"/>
      <x:c r="N173" s="30"/>
      <x:c r="O173" s="30"/>
      <x:c r="P173" s="30"/>
      <x:c r="Q173" s="30"/>
      <x:c r="R173" s="30"/>
      <x:c r="S173" s="30"/>
      <x:c r="T173" s="30"/>
      <x:c r="U173" s="30"/>
      <x:c r="V173" s="30"/>
      <x:c r="W173" s="30"/>
      <x:c r="X173" s="30"/>
      <x:c r="Y173" s="30"/>
    </x:row>
    <x:row r="174" ht="15.75" customHeight="1">
      <x:c r="A174" s="27"/>
      <x:c r="B174" s="30"/>
      <x:c r="C174" s="30"/>
      <x:c r="D174" s="30"/>
      <x:c r="E174" s="30"/>
      <x:c r="F174" s="30"/>
      <x:c r="G174" s="30"/>
      <x:c r="H174" s="30"/>
      <x:c r="I174" s="30"/>
      <x:c r="J174" s="30"/>
      <x:c r="K174" s="30"/>
      <x:c r="L174" s="30"/>
      <x:c r="M174" s="30"/>
      <x:c r="N174" s="30"/>
      <x:c r="O174" s="30"/>
      <x:c r="P174" s="30"/>
      <x:c r="Q174" s="30"/>
      <x:c r="R174" s="30"/>
      <x:c r="S174" s="30"/>
      <x:c r="T174" s="30"/>
      <x:c r="U174" s="30"/>
      <x:c r="V174" s="30"/>
      <x:c r="W174" s="30"/>
      <x:c r="X174" s="30"/>
      <x:c r="Y174" s="30"/>
    </x:row>
    <x:row r="175" ht="15.75" customHeight="1">
      <x:c r="A175" s="27"/>
      <x:c r="B175" s="30"/>
      <x:c r="C175" s="30"/>
      <x:c r="D175" s="30"/>
      <x:c r="E175" s="30"/>
      <x:c r="F175" s="30"/>
      <x:c r="G175" s="30"/>
      <x:c r="H175" s="30"/>
      <x:c r="I175" s="30"/>
      <x:c r="J175" s="30"/>
      <x:c r="K175" s="30"/>
      <x:c r="L175" s="30"/>
      <x:c r="M175" s="30"/>
      <x:c r="N175" s="30"/>
      <x:c r="O175" s="30"/>
      <x:c r="P175" s="30"/>
      <x:c r="Q175" s="30"/>
      <x:c r="R175" s="30"/>
      <x:c r="S175" s="30"/>
      <x:c r="T175" s="30"/>
      <x:c r="U175" s="30"/>
      <x:c r="V175" s="30"/>
      <x:c r="W175" s="30"/>
      <x:c r="X175" s="30"/>
      <x:c r="Y175" s="30"/>
    </x:row>
    <x:row r="176" ht="15.75" customHeight="1">
      <x:c r="A176" s="27"/>
      <x:c r="B176" s="30"/>
      <x:c r="C176" s="30"/>
      <x:c r="D176" s="30"/>
      <x:c r="E176" s="30"/>
      <x:c r="F176" s="30"/>
      <x:c r="G176" s="30"/>
      <x:c r="H176" s="30"/>
      <x:c r="I176" s="30"/>
      <x:c r="J176" s="30"/>
      <x:c r="K176" s="30"/>
      <x:c r="L176" s="30"/>
      <x:c r="M176" s="30"/>
      <x:c r="N176" s="30"/>
      <x:c r="O176" s="30"/>
      <x:c r="P176" s="30"/>
      <x:c r="Q176" s="30"/>
      <x:c r="R176" s="30"/>
      <x:c r="S176" s="30"/>
      <x:c r="T176" s="30"/>
      <x:c r="U176" s="30"/>
      <x:c r="V176" s="30"/>
      <x:c r="W176" s="30"/>
      <x:c r="X176" s="30"/>
      <x:c r="Y176" s="30"/>
    </x:row>
    <x:row r="177" ht="15.75" customHeight="1">
      <x:c r="A177" s="27"/>
      <x:c r="B177" s="30"/>
      <x:c r="C177" s="30"/>
      <x:c r="D177" s="30"/>
      <x:c r="E177" s="30"/>
      <x:c r="F177" s="30"/>
      <x:c r="G177" s="30"/>
      <x:c r="H177" s="30"/>
      <x:c r="I177" s="30"/>
      <x:c r="J177" s="30"/>
      <x:c r="K177" s="30"/>
      <x:c r="L177" s="30"/>
      <x:c r="M177" s="30"/>
      <x:c r="N177" s="30"/>
      <x:c r="O177" s="30"/>
      <x:c r="P177" s="30"/>
      <x:c r="Q177" s="30"/>
      <x:c r="R177" s="30"/>
      <x:c r="S177" s="30"/>
      <x:c r="T177" s="30"/>
      <x:c r="U177" s="30"/>
      <x:c r="V177" s="30"/>
      <x:c r="W177" s="30"/>
      <x:c r="X177" s="30"/>
      <x:c r="Y177" s="30"/>
    </x:row>
    <x:row r="178" ht="15.75" customHeight="1">
      <x:c r="A178" s="27"/>
      <x:c r="B178" s="30"/>
      <x:c r="C178" s="30"/>
      <x:c r="D178" s="30"/>
      <x:c r="E178" s="30"/>
      <x:c r="F178" s="30"/>
      <x:c r="G178" s="30"/>
      <x:c r="H178" s="30"/>
      <x:c r="I178" s="30"/>
      <x:c r="J178" s="30"/>
      <x:c r="K178" s="30"/>
      <x:c r="L178" s="30"/>
      <x:c r="M178" s="30"/>
      <x:c r="N178" s="30"/>
      <x:c r="O178" s="30"/>
      <x:c r="P178" s="30"/>
      <x:c r="Q178" s="30"/>
      <x:c r="R178" s="30"/>
      <x:c r="S178" s="30"/>
      <x:c r="T178" s="30"/>
      <x:c r="U178" s="30"/>
      <x:c r="V178" s="30"/>
      <x:c r="W178" s="30"/>
      <x:c r="X178" s="30"/>
      <x:c r="Y178" s="30"/>
    </x:row>
    <x:row r="179" ht="15.75" customHeight="1">
      <x:c r="A179" s="27"/>
      <x:c r="B179" s="30"/>
      <x:c r="C179" s="30"/>
      <x:c r="D179" s="30"/>
      <x:c r="E179" s="30"/>
      <x:c r="F179" s="30"/>
      <x:c r="G179" s="30"/>
      <x:c r="H179" s="30"/>
      <x:c r="I179" s="30"/>
      <x:c r="J179" s="30"/>
      <x:c r="K179" s="30"/>
      <x:c r="L179" s="30"/>
      <x:c r="M179" s="30"/>
      <x:c r="N179" s="30"/>
      <x:c r="O179" s="30"/>
      <x:c r="P179" s="30"/>
      <x:c r="Q179" s="30"/>
      <x:c r="R179" s="30"/>
      <x:c r="S179" s="30"/>
      <x:c r="T179" s="30"/>
      <x:c r="U179" s="30"/>
      <x:c r="V179" s="30"/>
      <x:c r="W179" s="30"/>
      <x:c r="X179" s="30"/>
      <x:c r="Y179" s="30"/>
    </x:row>
    <x:row r="180" ht="15.75" customHeight="1">
      <x:c r="A180" s="27"/>
      <x:c r="B180" s="30"/>
      <x:c r="C180" s="30"/>
      <x:c r="D180" s="30"/>
      <x:c r="E180" s="30"/>
      <x:c r="F180" s="30"/>
      <x:c r="G180" s="30"/>
      <x:c r="H180" s="30"/>
      <x:c r="I180" s="30"/>
      <x:c r="J180" s="30"/>
      <x:c r="K180" s="30"/>
      <x:c r="L180" s="30"/>
      <x:c r="M180" s="30"/>
      <x:c r="N180" s="30"/>
      <x:c r="O180" s="30"/>
      <x:c r="P180" s="30"/>
      <x:c r="Q180" s="30"/>
      <x:c r="R180" s="30"/>
      <x:c r="S180" s="30"/>
      <x:c r="T180" s="30"/>
      <x:c r="U180" s="30"/>
      <x:c r="V180" s="30"/>
      <x:c r="W180" s="30"/>
      <x:c r="X180" s="30"/>
      <x:c r="Y180" s="30"/>
    </x:row>
    <x:row r="181" ht="15.75" customHeight="1">
      <x:c r="A181" s="27"/>
      <x:c r="B181" s="30"/>
      <x:c r="C181" s="30"/>
      <x:c r="D181" s="30"/>
      <x:c r="E181" s="30"/>
      <x:c r="F181" s="30"/>
      <x:c r="G181" s="30"/>
      <x:c r="H181" s="30"/>
      <x:c r="I181" s="30"/>
      <x:c r="J181" s="30"/>
      <x:c r="K181" s="30"/>
      <x:c r="L181" s="30"/>
      <x:c r="M181" s="30"/>
      <x:c r="N181" s="30"/>
      <x:c r="O181" s="30"/>
      <x:c r="P181" s="30"/>
      <x:c r="Q181" s="30"/>
      <x:c r="R181" s="30"/>
      <x:c r="S181" s="30"/>
      <x:c r="T181" s="30"/>
      <x:c r="U181" s="30"/>
      <x:c r="V181" s="30"/>
      <x:c r="W181" s="30"/>
      <x:c r="X181" s="30"/>
      <x:c r="Y181" s="30"/>
    </x:row>
    <x:row r="182" ht="15.75" customHeight="1">
      <x:c r="A182" s="27"/>
      <x:c r="B182" s="30"/>
      <x:c r="C182" s="30"/>
      <x:c r="D182" s="30"/>
      <x:c r="E182" s="30"/>
      <x:c r="F182" s="30"/>
      <x:c r="G182" s="30"/>
      <x:c r="H182" s="30"/>
      <x:c r="I182" s="30"/>
      <x:c r="J182" s="30"/>
      <x:c r="K182" s="30"/>
      <x:c r="L182" s="30"/>
      <x:c r="M182" s="30"/>
      <x:c r="N182" s="30"/>
      <x:c r="O182" s="30"/>
      <x:c r="P182" s="30"/>
      <x:c r="Q182" s="30"/>
      <x:c r="R182" s="30"/>
      <x:c r="S182" s="30"/>
      <x:c r="T182" s="30"/>
      <x:c r="U182" s="30"/>
      <x:c r="V182" s="30"/>
      <x:c r="W182" s="30"/>
      <x:c r="X182" s="30"/>
      <x:c r="Y182" s="30"/>
    </x:row>
    <x:row r="183" ht="15.75" customHeight="1">
      <x:c r="A183" s="27"/>
      <x:c r="B183" s="30"/>
      <x:c r="C183" s="30"/>
      <x:c r="D183" s="30"/>
      <x:c r="E183" s="30"/>
      <x:c r="F183" s="30"/>
      <x:c r="G183" s="30"/>
      <x:c r="H183" s="30"/>
      <x:c r="I183" s="30"/>
      <x:c r="J183" s="30"/>
      <x:c r="K183" s="30"/>
      <x:c r="L183" s="30"/>
      <x:c r="M183" s="30"/>
      <x:c r="N183" s="30"/>
      <x:c r="O183" s="30"/>
      <x:c r="P183" s="30"/>
      <x:c r="Q183" s="30"/>
      <x:c r="R183" s="30"/>
      <x:c r="S183" s="30"/>
      <x:c r="T183" s="30"/>
      <x:c r="U183" s="30"/>
      <x:c r="V183" s="30"/>
      <x:c r="W183" s="30"/>
      <x:c r="X183" s="30"/>
      <x:c r="Y183" s="30"/>
    </x:row>
    <x:row r="184" ht="15.75" customHeight="1">
      <x:c r="A184" s="27"/>
      <x:c r="B184" s="30"/>
      <x:c r="C184" s="30"/>
      <x:c r="D184" s="30"/>
      <x:c r="E184" s="30"/>
      <x:c r="F184" s="30"/>
      <x:c r="G184" s="30"/>
      <x:c r="H184" s="30"/>
      <x:c r="I184" s="30"/>
      <x:c r="J184" s="30"/>
      <x:c r="K184" s="30"/>
      <x:c r="L184" s="30"/>
      <x:c r="M184" s="30"/>
      <x:c r="N184" s="30"/>
      <x:c r="O184" s="30"/>
      <x:c r="P184" s="30"/>
      <x:c r="Q184" s="30"/>
      <x:c r="R184" s="30"/>
      <x:c r="S184" s="30"/>
      <x:c r="T184" s="30"/>
      <x:c r="U184" s="30"/>
      <x:c r="V184" s="30"/>
      <x:c r="W184" s="30"/>
      <x:c r="X184" s="30"/>
      <x:c r="Y184" s="30"/>
    </x:row>
    <x:row r="185" ht="15.75" customHeight="1">
      <x:c r="A185" s="27"/>
      <x:c r="B185" s="30"/>
      <x:c r="C185" s="30"/>
      <x:c r="D185" s="30"/>
      <x:c r="E185" s="30"/>
      <x:c r="F185" s="30"/>
      <x:c r="G185" s="30"/>
      <x:c r="H185" s="30"/>
      <x:c r="I185" s="30"/>
      <x:c r="J185" s="30"/>
      <x:c r="K185" s="30"/>
      <x:c r="L185" s="30"/>
      <x:c r="M185" s="30"/>
      <x:c r="N185" s="30"/>
      <x:c r="O185" s="30"/>
      <x:c r="P185" s="30"/>
      <x:c r="Q185" s="30"/>
      <x:c r="R185" s="30"/>
      <x:c r="S185" s="30"/>
      <x:c r="T185" s="30"/>
      <x:c r="U185" s="30"/>
      <x:c r="V185" s="30"/>
      <x:c r="W185" s="30"/>
      <x:c r="X185" s="30"/>
      <x:c r="Y185" s="30"/>
    </x:row>
    <x:row r="186" ht="15.75" customHeight="1">
      <x:c r="A186" s="27"/>
      <x:c r="B186" s="30"/>
      <x:c r="C186" s="30"/>
      <x:c r="D186" s="30"/>
      <x:c r="E186" s="30"/>
      <x:c r="F186" s="30"/>
      <x:c r="G186" s="30"/>
      <x:c r="H186" s="30"/>
      <x:c r="I186" s="30"/>
      <x:c r="J186" s="30"/>
      <x:c r="K186" s="30"/>
      <x:c r="L186" s="30"/>
      <x:c r="M186" s="30"/>
      <x:c r="N186" s="30"/>
      <x:c r="O186" s="30"/>
      <x:c r="P186" s="30"/>
      <x:c r="Q186" s="30"/>
      <x:c r="R186" s="30"/>
      <x:c r="S186" s="30"/>
      <x:c r="T186" s="30"/>
      <x:c r="U186" s="30"/>
      <x:c r="V186" s="30"/>
      <x:c r="W186" s="30"/>
      <x:c r="X186" s="30"/>
      <x:c r="Y186" s="30"/>
    </x:row>
    <x:row r="187" ht="15.75" customHeight="1">
      <x:c r="A187" s="27"/>
      <x:c r="B187" s="30"/>
      <x:c r="C187" s="30"/>
      <x:c r="D187" s="30"/>
      <x:c r="E187" s="30"/>
      <x:c r="F187" s="30"/>
      <x:c r="G187" s="30"/>
      <x:c r="H187" s="30"/>
      <x:c r="I187" s="30"/>
      <x:c r="J187" s="30"/>
      <x:c r="K187" s="30"/>
      <x:c r="L187" s="30"/>
      <x:c r="M187" s="30"/>
      <x:c r="N187" s="30"/>
      <x:c r="O187" s="30"/>
      <x:c r="P187" s="30"/>
      <x:c r="Q187" s="30"/>
      <x:c r="R187" s="30"/>
      <x:c r="S187" s="30"/>
      <x:c r="T187" s="30"/>
      <x:c r="U187" s="30"/>
      <x:c r="V187" s="30"/>
      <x:c r="W187" s="30"/>
      <x:c r="X187" s="30"/>
      <x:c r="Y187" s="30"/>
    </x:row>
    <x:row r="188" ht="15.75" customHeight="1">
      <x:c r="A188" s="27"/>
      <x:c r="B188" s="30"/>
      <x:c r="C188" s="30"/>
      <x:c r="D188" s="30"/>
      <x:c r="E188" s="30"/>
      <x:c r="F188" s="30"/>
      <x:c r="G188" s="30"/>
      <x:c r="H188" s="30"/>
      <x:c r="I188" s="30"/>
      <x:c r="J188" s="30"/>
      <x:c r="K188" s="30"/>
      <x:c r="L188" s="30"/>
      <x:c r="M188" s="30"/>
      <x:c r="N188" s="30"/>
      <x:c r="O188" s="30"/>
      <x:c r="P188" s="30"/>
      <x:c r="Q188" s="30"/>
      <x:c r="R188" s="30"/>
      <x:c r="S188" s="30"/>
      <x:c r="T188" s="30"/>
      <x:c r="U188" s="30"/>
      <x:c r="V188" s="30"/>
      <x:c r="W188" s="30"/>
      <x:c r="X188" s="30"/>
      <x:c r="Y188" s="30"/>
    </x:row>
    <x:row r="189" ht="15.75" customHeight="1">
      <x:c r="A189" s="27"/>
      <x:c r="B189" s="30"/>
      <x:c r="C189" s="30"/>
      <x:c r="D189" s="30"/>
      <x:c r="E189" s="30"/>
      <x:c r="F189" s="30"/>
      <x:c r="G189" s="30"/>
      <x:c r="H189" s="30"/>
      <x:c r="I189" s="30"/>
      <x:c r="J189" s="30"/>
      <x:c r="K189" s="30"/>
      <x:c r="L189" s="30"/>
      <x:c r="M189" s="30"/>
      <x:c r="N189" s="30"/>
      <x:c r="O189" s="30"/>
      <x:c r="P189" s="30"/>
      <x:c r="Q189" s="30"/>
      <x:c r="R189" s="30"/>
      <x:c r="S189" s="30"/>
      <x:c r="T189" s="30"/>
      <x:c r="U189" s="30"/>
      <x:c r="V189" s="30"/>
      <x:c r="W189" s="30"/>
      <x:c r="X189" s="30"/>
      <x:c r="Y189" s="30"/>
    </x:row>
    <x:row r="190" ht="15.75" customHeight="1">
      <x:c r="A190" s="27"/>
      <x:c r="B190" s="30"/>
      <x:c r="C190" s="30"/>
      <x:c r="D190" s="30"/>
      <x:c r="E190" s="30"/>
      <x:c r="F190" s="30"/>
      <x:c r="G190" s="30"/>
      <x:c r="H190" s="30"/>
      <x:c r="I190" s="30"/>
      <x:c r="J190" s="30"/>
      <x:c r="K190" s="30"/>
      <x:c r="L190" s="30"/>
      <x:c r="M190" s="30"/>
      <x:c r="N190" s="30"/>
      <x:c r="O190" s="30"/>
      <x:c r="P190" s="30"/>
      <x:c r="Q190" s="30"/>
      <x:c r="R190" s="30"/>
      <x:c r="S190" s="30"/>
      <x:c r="T190" s="30"/>
      <x:c r="U190" s="30"/>
      <x:c r="V190" s="30"/>
      <x:c r="W190" s="30"/>
      <x:c r="X190" s="30"/>
      <x:c r="Y190" s="30"/>
    </x:row>
    <x:row r="191" ht="15.75" customHeight="1">
      <x:c r="A191" s="27"/>
      <x:c r="B191" s="30"/>
      <x:c r="C191" s="30"/>
      <x:c r="D191" s="30"/>
      <x:c r="E191" s="30"/>
      <x:c r="F191" s="30"/>
      <x:c r="G191" s="30"/>
      <x:c r="H191" s="30"/>
      <x:c r="I191" s="30"/>
      <x:c r="J191" s="30"/>
      <x:c r="K191" s="30"/>
      <x:c r="L191" s="30"/>
      <x:c r="M191" s="30"/>
      <x:c r="N191" s="30"/>
      <x:c r="O191" s="30"/>
      <x:c r="P191" s="30"/>
      <x:c r="Q191" s="30"/>
      <x:c r="R191" s="30"/>
      <x:c r="S191" s="30"/>
      <x:c r="T191" s="30"/>
      <x:c r="U191" s="30"/>
      <x:c r="V191" s="30"/>
      <x:c r="W191" s="30"/>
      <x:c r="X191" s="30"/>
      <x:c r="Y191" s="30"/>
    </x:row>
    <x:row r="192" ht="15.75" customHeight="1">
      <x:c r="A192" s="27"/>
      <x:c r="B192" s="30"/>
      <x:c r="C192" s="30"/>
      <x:c r="D192" s="30"/>
      <x:c r="E192" s="30"/>
      <x:c r="F192" s="30"/>
      <x:c r="G192" s="30"/>
      <x:c r="H192" s="30"/>
      <x:c r="I192" s="30"/>
      <x:c r="J192" s="30"/>
      <x:c r="K192" s="30"/>
      <x:c r="L192" s="30"/>
      <x:c r="M192" s="30"/>
      <x:c r="N192" s="30"/>
      <x:c r="O192" s="30"/>
      <x:c r="P192" s="30"/>
      <x:c r="Q192" s="30"/>
      <x:c r="R192" s="30"/>
      <x:c r="S192" s="30"/>
      <x:c r="T192" s="30"/>
      <x:c r="U192" s="30"/>
      <x:c r="V192" s="30"/>
      <x:c r="W192" s="30"/>
      <x:c r="X192" s="30"/>
      <x:c r="Y192" s="30"/>
    </x:row>
    <x:row r="193" ht="15.75" customHeight="1">
      <x:c r="A193" s="27"/>
      <x:c r="B193" s="30"/>
      <x:c r="C193" s="30"/>
      <x:c r="D193" s="30"/>
      <x:c r="E193" s="30"/>
      <x:c r="F193" s="30"/>
      <x:c r="G193" s="30"/>
      <x:c r="H193" s="30"/>
      <x:c r="I193" s="30"/>
      <x:c r="J193" s="30"/>
      <x:c r="K193" s="30"/>
      <x:c r="L193" s="30"/>
      <x:c r="M193" s="30"/>
      <x:c r="N193" s="30"/>
      <x:c r="O193" s="30"/>
      <x:c r="P193" s="30"/>
      <x:c r="Q193" s="30"/>
      <x:c r="R193" s="30"/>
      <x:c r="S193" s="30"/>
      <x:c r="T193" s="30"/>
      <x:c r="U193" s="30"/>
      <x:c r="V193" s="30"/>
      <x:c r="W193" s="30"/>
      <x:c r="X193" s="30"/>
      <x:c r="Y193" s="30"/>
    </x:row>
    <x:row r="194" ht="15.75" customHeight="1">
      <x:c r="A194" s="27"/>
      <x:c r="B194" s="30"/>
      <x:c r="C194" s="30"/>
      <x:c r="D194" s="30"/>
      <x:c r="E194" s="30"/>
      <x:c r="F194" s="30"/>
      <x:c r="G194" s="30"/>
      <x:c r="H194" s="30"/>
      <x:c r="I194" s="30"/>
      <x:c r="J194" s="30"/>
      <x:c r="K194" s="30"/>
      <x:c r="L194" s="30"/>
      <x:c r="M194" s="30"/>
      <x:c r="N194" s="30"/>
      <x:c r="O194" s="30"/>
      <x:c r="P194" s="30"/>
      <x:c r="Q194" s="30"/>
      <x:c r="R194" s="30"/>
      <x:c r="S194" s="30"/>
      <x:c r="T194" s="30"/>
      <x:c r="U194" s="30"/>
      <x:c r="V194" s="30"/>
      <x:c r="W194" s="30"/>
      <x:c r="X194" s="30"/>
      <x:c r="Y194" s="30"/>
    </x:row>
    <x:row r="195" ht="15.75" customHeight="1">
      <x:c r="A195" s="27"/>
      <x:c r="B195" s="30"/>
      <x:c r="C195" s="30"/>
      <x:c r="D195" s="30"/>
      <x:c r="E195" s="30"/>
      <x:c r="F195" s="30"/>
      <x:c r="G195" s="30"/>
      <x:c r="H195" s="30"/>
      <x:c r="I195" s="30"/>
      <x:c r="J195" s="30"/>
      <x:c r="K195" s="30"/>
      <x:c r="L195" s="30"/>
      <x:c r="M195" s="30"/>
      <x:c r="N195" s="30"/>
      <x:c r="O195" s="30"/>
      <x:c r="P195" s="30"/>
      <x:c r="Q195" s="30"/>
      <x:c r="R195" s="30"/>
      <x:c r="S195" s="30"/>
      <x:c r="T195" s="30"/>
      <x:c r="U195" s="30"/>
      <x:c r="V195" s="30"/>
      <x:c r="W195" s="30"/>
      <x:c r="X195" s="30"/>
      <x:c r="Y195" s="30"/>
    </x:row>
    <x:row r="196" ht="15.75" customHeight="1">
      <x:c r="A196" s="27"/>
      <x:c r="B196" s="30"/>
      <x:c r="C196" s="30"/>
      <x:c r="D196" s="30"/>
      <x:c r="E196" s="30"/>
      <x:c r="F196" s="30"/>
      <x:c r="G196" s="30"/>
      <x:c r="H196" s="30"/>
      <x:c r="I196" s="30"/>
      <x:c r="J196" s="30"/>
      <x:c r="K196" s="30"/>
      <x:c r="L196" s="30"/>
      <x:c r="M196" s="30"/>
      <x:c r="N196" s="30"/>
      <x:c r="O196" s="30"/>
      <x:c r="P196" s="30"/>
      <x:c r="Q196" s="30"/>
      <x:c r="R196" s="30"/>
      <x:c r="S196" s="30"/>
      <x:c r="T196" s="30"/>
      <x:c r="U196" s="30"/>
      <x:c r="V196" s="30"/>
      <x:c r="W196" s="30"/>
      <x:c r="X196" s="30"/>
      <x:c r="Y196" s="30"/>
    </x:row>
    <x:row r="197" ht="15.75" customHeight="1">
      <x:c r="A197" s="27"/>
      <x:c r="B197" s="30"/>
      <x:c r="C197" s="30"/>
      <x:c r="D197" s="30"/>
      <x:c r="E197" s="30"/>
      <x:c r="F197" s="30"/>
      <x:c r="G197" s="30"/>
      <x:c r="H197" s="30"/>
      <x:c r="I197" s="30"/>
      <x:c r="J197" s="30"/>
      <x:c r="K197" s="30"/>
      <x:c r="L197" s="30"/>
      <x:c r="M197" s="30"/>
      <x:c r="N197" s="30"/>
      <x:c r="O197" s="30"/>
      <x:c r="P197" s="30"/>
      <x:c r="Q197" s="30"/>
      <x:c r="R197" s="30"/>
      <x:c r="S197" s="30"/>
      <x:c r="T197" s="30"/>
      <x:c r="U197" s="30"/>
      <x:c r="V197" s="30"/>
      <x:c r="W197" s="30"/>
      <x:c r="X197" s="30"/>
      <x:c r="Y197" s="30"/>
    </x:row>
    <x:row r="198" ht="15.75" customHeight="1">
      <x:c r="A198" s="27"/>
      <x:c r="B198" s="30"/>
      <x:c r="C198" s="30"/>
      <x:c r="D198" s="30"/>
      <x:c r="E198" s="30"/>
      <x:c r="F198" s="30"/>
      <x:c r="G198" s="30"/>
      <x:c r="H198" s="30"/>
      <x:c r="I198" s="30"/>
      <x:c r="J198" s="30"/>
      <x:c r="K198" s="30"/>
      <x:c r="L198" s="30"/>
      <x:c r="M198" s="30"/>
      <x:c r="N198" s="30"/>
      <x:c r="O198" s="30"/>
      <x:c r="P198" s="30"/>
      <x:c r="Q198" s="30"/>
      <x:c r="R198" s="30"/>
      <x:c r="S198" s="30"/>
      <x:c r="T198" s="30"/>
      <x:c r="U198" s="30"/>
      <x:c r="V198" s="30"/>
      <x:c r="W198" s="30"/>
      <x:c r="X198" s="30"/>
      <x:c r="Y198" s="30"/>
    </x:row>
    <x:row r="199" ht="15.75" customHeight="1">
      <x:c r="A199" s="27"/>
      <x:c r="B199" s="30"/>
      <x:c r="C199" s="30"/>
      <x:c r="D199" s="30"/>
      <x:c r="E199" s="30"/>
      <x:c r="F199" s="30"/>
      <x:c r="G199" s="30"/>
      <x:c r="H199" s="30"/>
      <x:c r="I199" s="30"/>
      <x:c r="J199" s="30"/>
      <x:c r="K199" s="30"/>
      <x:c r="L199" s="30"/>
      <x:c r="M199" s="30"/>
      <x:c r="N199" s="30"/>
      <x:c r="O199" s="30"/>
      <x:c r="P199" s="30"/>
      <x:c r="Q199" s="30"/>
      <x:c r="R199" s="30"/>
      <x:c r="S199" s="30"/>
      <x:c r="T199" s="30"/>
      <x:c r="U199" s="30"/>
      <x:c r="V199" s="30"/>
      <x:c r="W199" s="30"/>
      <x:c r="X199" s="30"/>
      <x:c r="Y199" s="30"/>
    </x:row>
    <x:row r="200" ht="15.75" customHeight="1">
      <x:c r="A200" s="27"/>
      <x:c r="B200" s="30"/>
      <x:c r="C200" s="30"/>
      <x:c r="D200" s="30"/>
      <x:c r="E200" s="30"/>
      <x:c r="F200" s="30"/>
      <x:c r="G200" s="30"/>
      <x:c r="H200" s="30"/>
      <x:c r="I200" s="30"/>
      <x:c r="J200" s="30"/>
      <x:c r="K200" s="30"/>
      <x:c r="L200" s="30"/>
      <x:c r="M200" s="30"/>
      <x:c r="N200" s="30"/>
      <x:c r="O200" s="30"/>
      <x:c r="P200" s="30"/>
      <x:c r="Q200" s="30"/>
      <x:c r="R200" s="30"/>
      <x:c r="S200" s="30"/>
      <x:c r="T200" s="30"/>
      <x:c r="U200" s="30"/>
      <x:c r="V200" s="30"/>
      <x:c r="W200" s="30"/>
      <x:c r="X200" s="30"/>
      <x:c r="Y200" s="30"/>
    </x:row>
    <x:row r="201" ht="15.75" customHeight="1">
      <x:c r="A201" s="27"/>
      <x:c r="B201" s="30"/>
      <x:c r="C201" s="30"/>
      <x:c r="D201" s="30"/>
      <x:c r="E201" s="30"/>
      <x:c r="F201" s="30"/>
      <x:c r="G201" s="30"/>
      <x:c r="H201" s="30"/>
      <x:c r="I201" s="30"/>
      <x:c r="J201" s="30"/>
      <x:c r="K201" s="30"/>
      <x:c r="L201" s="30"/>
      <x:c r="M201" s="30"/>
      <x:c r="N201" s="30"/>
      <x:c r="O201" s="30"/>
      <x:c r="P201" s="30"/>
      <x:c r="Q201" s="30"/>
      <x:c r="R201" s="30"/>
      <x:c r="S201" s="30"/>
      <x:c r="T201" s="30"/>
      <x:c r="U201" s="30"/>
      <x:c r="V201" s="30"/>
      <x:c r="W201" s="30"/>
      <x:c r="X201" s="30"/>
      <x:c r="Y201" s="30"/>
    </x:row>
    <x:row r="202" ht="15.75" customHeight="1">
      <x:c r="A202" s="27"/>
      <x:c r="B202" s="30"/>
      <x:c r="C202" s="30"/>
      <x:c r="D202" s="30"/>
      <x:c r="E202" s="30"/>
      <x:c r="F202" s="30"/>
      <x:c r="G202" s="30"/>
      <x:c r="H202" s="30"/>
      <x:c r="I202" s="30"/>
      <x:c r="J202" s="30"/>
      <x:c r="K202" s="30"/>
      <x:c r="L202" s="30"/>
      <x:c r="M202" s="30"/>
      <x:c r="N202" s="30"/>
      <x:c r="O202" s="30"/>
      <x:c r="P202" s="30"/>
      <x:c r="Q202" s="30"/>
      <x:c r="R202" s="30"/>
      <x:c r="S202" s="30"/>
      <x:c r="T202" s="30"/>
      <x:c r="U202" s="30"/>
      <x:c r="V202" s="30"/>
      <x:c r="W202" s="30"/>
      <x:c r="X202" s="30"/>
      <x:c r="Y202" s="30"/>
    </x:row>
    <x:row r="203" ht="15.75" customHeight="1">
      <x:c r="A203" s="27"/>
      <x:c r="B203" s="30"/>
      <x:c r="C203" s="30"/>
      <x:c r="D203" s="30"/>
      <x:c r="E203" s="30"/>
      <x:c r="F203" s="30"/>
      <x:c r="G203" s="30"/>
      <x:c r="H203" s="30"/>
      <x:c r="I203" s="30"/>
      <x:c r="J203" s="30"/>
      <x:c r="K203" s="30"/>
      <x:c r="L203" s="30"/>
      <x:c r="M203" s="30"/>
      <x:c r="N203" s="30"/>
      <x:c r="O203" s="30"/>
      <x:c r="P203" s="30"/>
      <x:c r="Q203" s="30"/>
      <x:c r="R203" s="30"/>
      <x:c r="S203" s="30"/>
      <x:c r="T203" s="30"/>
      <x:c r="U203" s="30"/>
      <x:c r="V203" s="30"/>
      <x:c r="W203" s="30"/>
      <x:c r="X203" s="30"/>
      <x:c r="Y203" s="30"/>
    </x:row>
    <x:row r="204" ht="15.75" customHeight="1">
      <x:c r="A204" s="27"/>
      <x:c r="B204" s="30"/>
      <x:c r="C204" s="30"/>
      <x:c r="D204" s="30"/>
      <x:c r="E204" s="30"/>
      <x:c r="F204" s="30"/>
      <x:c r="G204" s="30"/>
      <x:c r="H204" s="30"/>
      <x:c r="I204" s="30"/>
      <x:c r="J204" s="30"/>
      <x:c r="K204" s="30"/>
      <x:c r="L204" s="30"/>
      <x:c r="M204" s="30"/>
      <x:c r="N204" s="30"/>
      <x:c r="O204" s="30"/>
      <x:c r="P204" s="30"/>
      <x:c r="Q204" s="30"/>
      <x:c r="R204" s="30"/>
      <x:c r="S204" s="30"/>
      <x:c r="T204" s="30"/>
      <x:c r="U204" s="30"/>
      <x:c r="V204" s="30"/>
      <x:c r="W204" s="30"/>
      <x:c r="X204" s="30"/>
      <x:c r="Y204" s="30"/>
    </x:row>
    <x:row r="205" ht="15.75" customHeight="1">
      <x:c r="A205" s="27"/>
      <x:c r="B205" s="30"/>
      <x:c r="C205" s="30"/>
      <x:c r="D205" s="30"/>
      <x:c r="E205" s="30"/>
      <x:c r="F205" s="30"/>
      <x:c r="G205" s="30"/>
      <x:c r="H205" s="30"/>
      <x:c r="I205" s="30"/>
      <x:c r="J205" s="30"/>
      <x:c r="K205" s="30"/>
      <x:c r="L205" s="30"/>
      <x:c r="M205" s="30"/>
      <x:c r="N205" s="30"/>
      <x:c r="O205" s="30"/>
      <x:c r="P205" s="30"/>
      <x:c r="Q205" s="30"/>
      <x:c r="R205" s="30"/>
      <x:c r="S205" s="30"/>
      <x:c r="T205" s="30"/>
      <x:c r="U205" s="30"/>
      <x:c r="V205" s="30"/>
      <x:c r="W205" s="30"/>
      <x:c r="X205" s="30"/>
      <x:c r="Y205" s="30"/>
    </x:row>
    <x:row r="206" ht="15.75" customHeight="1">
      <x:c r="A206" s="27"/>
      <x:c r="B206" s="30"/>
      <x:c r="C206" s="30"/>
      <x:c r="D206" s="30"/>
      <x:c r="E206" s="30"/>
      <x:c r="F206" s="30"/>
      <x:c r="G206" s="30"/>
      <x:c r="H206" s="30"/>
      <x:c r="I206" s="30"/>
      <x:c r="J206" s="30"/>
      <x:c r="K206" s="30"/>
      <x:c r="L206" s="30"/>
      <x:c r="M206" s="30"/>
      <x:c r="N206" s="30"/>
      <x:c r="O206" s="30"/>
      <x:c r="P206" s="30"/>
      <x:c r="Q206" s="30"/>
      <x:c r="R206" s="30"/>
      <x:c r="S206" s="30"/>
      <x:c r="T206" s="30"/>
      <x:c r="U206" s="30"/>
      <x:c r="V206" s="30"/>
      <x:c r="W206" s="30"/>
      <x:c r="X206" s="30"/>
      <x:c r="Y206" s="30"/>
    </x:row>
    <x:row r="207" ht="15.75" customHeight="1">
      <x:c r="A207" s="27"/>
      <x:c r="B207" s="30"/>
      <x:c r="C207" s="30"/>
      <x:c r="D207" s="30"/>
      <x:c r="E207" s="30"/>
      <x:c r="F207" s="30"/>
      <x:c r="G207" s="30"/>
      <x:c r="H207" s="30"/>
      <x:c r="I207" s="30"/>
      <x:c r="J207" s="30"/>
      <x:c r="K207" s="30"/>
      <x:c r="L207" s="30"/>
      <x:c r="M207" s="30"/>
      <x:c r="N207" s="30"/>
      <x:c r="O207" s="30"/>
      <x:c r="P207" s="30"/>
      <x:c r="Q207" s="30"/>
      <x:c r="R207" s="30"/>
      <x:c r="S207" s="30"/>
      <x:c r="T207" s="30"/>
      <x:c r="U207" s="30"/>
      <x:c r="V207" s="30"/>
      <x:c r="W207" s="30"/>
      <x:c r="X207" s="30"/>
      <x:c r="Y207" s="30"/>
    </x:row>
    <x:row r="208" ht="15.75" customHeight="1">
      <x:c r="A208" s="27"/>
      <x:c r="B208" s="30"/>
      <x:c r="C208" s="30"/>
      <x:c r="D208" s="30"/>
      <x:c r="E208" s="30"/>
      <x:c r="F208" s="30"/>
      <x:c r="G208" s="30"/>
      <x:c r="H208" s="30"/>
      <x:c r="I208" s="30"/>
      <x:c r="J208" s="30"/>
      <x:c r="K208" s="30"/>
      <x:c r="L208" s="30"/>
      <x:c r="M208" s="30"/>
      <x:c r="N208" s="30"/>
      <x:c r="O208" s="30"/>
      <x:c r="P208" s="30"/>
      <x:c r="Q208" s="30"/>
      <x:c r="R208" s="30"/>
      <x:c r="S208" s="30"/>
      <x:c r="T208" s="30"/>
      <x:c r="U208" s="30"/>
      <x:c r="V208" s="30"/>
      <x:c r="W208" s="30"/>
      <x:c r="X208" s="30"/>
      <x:c r="Y208" s="30"/>
    </x:row>
    <x:row r="209" ht="15.75" customHeight="1">
      <x:c r="A209" s="27"/>
      <x:c r="B209" s="30"/>
      <x:c r="C209" s="30"/>
      <x:c r="D209" s="30"/>
      <x:c r="E209" s="30"/>
      <x:c r="F209" s="30"/>
      <x:c r="G209" s="30"/>
      <x:c r="H209" s="30"/>
      <x:c r="I209" s="30"/>
      <x:c r="J209" s="30"/>
      <x:c r="K209" s="30"/>
      <x:c r="L209" s="30"/>
      <x:c r="M209" s="30"/>
      <x:c r="N209" s="30"/>
      <x:c r="O209" s="30"/>
      <x:c r="P209" s="30"/>
      <x:c r="Q209" s="30"/>
      <x:c r="R209" s="30"/>
      <x:c r="S209" s="30"/>
      <x:c r="T209" s="30"/>
      <x:c r="U209" s="30"/>
      <x:c r="V209" s="30"/>
      <x:c r="W209" s="30"/>
      <x:c r="X209" s="30"/>
      <x:c r="Y209" s="30"/>
    </x:row>
    <x:row r="210" ht="15.75" customHeight="1">
      <x:c r="A210" s="27"/>
      <x:c r="B210" s="30"/>
      <x:c r="C210" s="30"/>
      <x:c r="D210" s="30"/>
      <x:c r="E210" s="30"/>
      <x:c r="F210" s="30"/>
      <x:c r="G210" s="30"/>
      <x:c r="H210" s="30"/>
      <x:c r="I210" s="30"/>
      <x:c r="J210" s="30"/>
      <x:c r="K210" s="30"/>
      <x:c r="L210" s="30"/>
      <x:c r="M210" s="30"/>
      <x:c r="N210" s="30"/>
      <x:c r="O210" s="30"/>
      <x:c r="P210" s="30"/>
      <x:c r="Q210" s="30"/>
      <x:c r="R210" s="30"/>
      <x:c r="S210" s="30"/>
      <x:c r="T210" s="30"/>
      <x:c r="U210" s="30"/>
      <x:c r="V210" s="30"/>
      <x:c r="W210" s="30"/>
      <x:c r="X210" s="30"/>
      <x:c r="Y210" s="30"/>
    </x:row>
    <x:row r="211" ht="15.75" customHeight="1">
      <x:c r="A211" s="27"/>
      <x:c r="B211" s="30"/>
      <x:c r="C211" s="30"/>
      <x:c r="D211" s="30"/>
      <x:c r="E211" s="30"/>
      <x:c r="F211" s="30"/>
      <x:c r="G211" s="30"/>
      <x:c r="H211" s="30"/>
      <x:c r="I211" s="30"/>
      <x:c r="J211" s="30"/>
      <x:c r="K211" s="30"/>
      <x:c r="L211" s="30"/>
      <x:c r="M211" s="30"/>
      <x:c r="N211" s="30"/>
      <x:c r="O211" s="30"/>
      <x:c r="P211" s="30"/>
      <x:c r="Q211" s="30"/>
      <x:c r="R211" s="30"/>
      <x:c r="S211" s="30"/>
      <x:c r="T211" s="30"/>
      <x:c r="U211" s="30"/>
      <x:c r="V211" s="30"/>
      <x:c r="W211" s="30"/>
      <x:c r="X211" s="30"/>
      <x:c r="Y211" s="30"/>
    </x:row>
    <x:row r="212" ht="15.75" customHeight="1">
      <x:c r="A212" s="27"/>
      <x:c r="B212" s="30"/>
      <x:c r="C212" s="30"/>
      <x:c r="D212" s="30"/>
      <x:c r="E212" s="30"/>
      <x:c r="F212" s="30"/>
      <x:c r="G212" s="30"/>
      <x:c r="H212" s="30"/>
      <x:c r="I212" s="30"/>
      <x:c r="J212" s="30"/>
      <x:c r="K212" s="30"/>
      <x:c r="L212" s="30"/>
      <x:c r="M212" s="30"/>
      <x:c r="N212" s="30"/>
      <x:c r="O212" s="30"/>
      <x:c r="P212" s="30"/>
      <x:c r="Q212" s="30"/>
      <x:c r="R212" s="30"/>
      <x:c r="S212" s="30"/>
      <x:c r="T212" s="30"/>
      <x:c r="U212" s="30"/>
      <x:c r="V212" s="30"/>
      <x:c r="W212" s="30"/>
      <x:c r="X212" s="30"/>
      <x:c r="Y212" s="30"/>
    </x:row>
    <x:row r="213" ht="15.75" customHeight="1">
      <x:c r="A213" s="27"/>
      <x:c r="B213" s="30"/>
      <x:c r="C213" s="30"/>
      <x:c r="D213" s="30"/>
      <x:c r="E213" s="30"/>
      <x:c r="F213" s="30"/>
      <x:c r="G213" s="30"/>
      <x:c r="H213" s="30"/>
      <x:c r="I213" s="30"/>
      <x:c r="J213" s="30"/>
      <x:c r="K213" s="30"/>
      <x:c r="L213" s="30"/>
      <x:c r="M213" s="30"/>
      <x:c r="N213" s="30"/>
      <x:c r="O213" s="30"/>
      <x:c r="P213" s="30"/>
      <x:c r="Q213" s="30"/>
      <x:c r="R213" s="30"/>
      <x:c r="S213" s="30"/>
      <x:c r="T213" s="30"/>
      <x:c r="U213" s="30"/>
      <x:c r="V213" s="30"/>
      <x:c r="W213" s="30"/>
      <x:c r="X213" s="30"/>
      <x:c r="Y213" s="30"/>
    </x:row>
    <x:row r="214" ht="15.75" customHeight="1">
      <x:c r="A214" s="27"/>
      <x:c r="B214" s="30"/>
      <x:c r="C214" s="30"/>
      <x:c r="D214" s="30"/>
      <x:c r="E214" s="30"/>
      <x:c r="F214" s="30"/>
      <x:c r="G214" s="30"/>
      <x:c r="H214" s="30"/>
      <x:c r="I214" s="30"/>
      <x:c r="J214" s="30"/>
      <x:c r="K214" s="30"/>
      <x:c r="L214" s="30"/>
      <x:c r="M214" s="30"/>
      <x:c r="N214" s="30"/>
      <x:c r="O214" s="30"/>
      <x:c r="P214" s="30"/>
      <x:c r="Q214" s="30"/>
      <x:c r="R214" s="30"/>
      <x:c r="S214" s="30"/>
      <x:c r="T214" s="30"/>
      <x:c r="U214" s="30"/>
      <x:c r="V214" s="30"/>
      <x:c r="W214" s="30"/>
      <x:c r="X214" s="30"/>
      <x:c r="Y214" s="30"/>
    </x:row>
    <x:row r="215" ht="15.75" customHeight="1">
      <x:c r="A215" s="27"/>
      <x:c r="B215" s="30"/>
      <x:c r="C215" s="30"/>
      <x:c r="D215" s="30"/>
      <x:c r="E215" s="30"/>
      <x:c r="F215" s="30"/>
      <x:c r="G215" s="30"/>
      <x:c r="H215" s="30"/>
      <x:c r="I215" s="30"/>
      <x:c r="J215" s="30"/>
      <x:c r="K215" s="30"/>
      <x:c r="L215" s="30"/>
      <x:c r="M215" s="30"/>
      <x:c r="N215" s="30"/>
      <x:c r="O215" s="30"/>
      <x:c r="P215" s="30"/>
      <x:c r="Q215" s="30"/>
      <x:c r="R215" s="30"/>
      <x:c r="S215" s="30"/>
      <x:c r="T215" s="30"/>
      <x:c r="U215" s="30"/>
      <x:c r="V215" s="30"/>
      <x:c r="W215" s="30"/>
      <x:c r="X215" s="30"/>
      <x:c r="Y215" s="30"/>
    </x:row>
    <x:row r="216" ht="15.75" customHeight="1">
      <x:c r="A216" s="27"/>
      <x:c r="B216" s="30"/>
      <x:c r="C216" s="30"/>
      <x:c r="D216" s="30"/>
      <x:c r="E216" s="30"/>
      <x:c r="F216" s="30"/>
      <x:c r="G216" s="30"/>
      <x:c r="H216" s="30"/>
      <x:c r="I216" s="30"/>
      <x:c r="J216" s="30"/>
      <x:c r="K216" s="30"/>
      <x:c r="L216" s="30"/>
      <x:c r="M216" s="30"/>
      <x:c r="N216" s="30"/>
      <x:c r="O216" s="30"/>
      <x:c r="P216" s="30"/>
      <x:c r="Q216" s="30"/>
      <x:c r="R216" s="30"/>
      <x:c r="S216" s="30"/>
      <x:c r="T216" s="30"/>
      <x:c r="U216" s="30"/>
      <x:c r="V216" s="30"/>
      <x:c r="W216" s="30"/>
      <x:c r="X216" s="30"/>
      <x:c r="Y216" s="30"/>
    </x:row>
    <x:row r="217" ht="15.75" customHeight="1">
      <x:c r="A217" s="27"/>
      <x:c r="B217" s="30"/>
      <x:c r="C217" s="30"/>
      <x:c r="D217" s="30"/>
      <x:c r="E217" s="30"/>
      <x:c r="F217" s="30"/>
      <x:c r="G217" s="30"/>
      <x:c r="H217" s="30"/>
      <x:c r="I217" s="30"/>
      <x:c r="J217" s="30"/>
      <x:c r="K217" s="30"/>
      <x:c r="L217" s="30"/>
      <x:c r="M217" s="30"/>
      <x:c r="N217" s="30"/>
      <x:c r="O217" s="30"/>
      <x:c r="P217" s="30"/>
      <x:c r="Q217" s="30"/>
      <x:c r="R217" s="30"/>
      <x:c r="S217" s="30"/>
      <x:c r="T217" s="30"/>
      <x:c r="U217" s="30"/>
      <x:c r="V217" s="30"/>
      <x:c r="W217" s="30"/>
      <x:c r="X217" s="30"/>
      <x:c r="Y217" s="30"/>
    </x:row>
    <x:row r="218" ht="15.75" customHeight="1">
      <x:c r="A218" s="27"/>
      <x:c r="B218" s="30"/>
      <x:c r="C218" s="30"/>
      <x:c r="D218" s="30"/>
      <x:c r="E218" s="30"/>
      <x:c r="F218" s="30"/>
      <x:c r="G218" s="30"/>
      <x:c r="H218" s="30"/>
      <x:c r="I218" s="30"/>
      <x:c r="J218" s="30"/>
      <x:c r="K218" s="30"/>
      <x:c r="L218" s="30"/>
      <x:c r="M218" s="30"/>
      <x:c r="N218" s="30"/>
      <x:c r="O218" s="30"/>
      <x:c r="P218" s="30"/>
      <x:c r="Q218" s="30"/>
      <x:c r="R218" s="30"/>
      <x:c r="S218" s="30"/>
      <x:c r="T218" s="30"/>
      <x:c r="U218" s="30"/>
      <x:c r="V218" s="30"/>
      <x:c r="W218" s="30"/>
      <x:c r="X218" s="30"/>
      <x:c r="Y218" s="30"/>
    </x:row>
    <x:row r="219" ht="15.75" customHeight="1">
      <x:c r="A219" s="27"/>
      <x:c r="B219" s="30"/>
      <x:c r="C219" s="30"/>
      <x:c r="D219" s="30"/>
      <x:c r="E219" s="30"/>
      <x:c r="F219" s="30"/>
      <x:c r="G219" s="30"/>
      <x:c r="H219" s="30"/>
      <x:c r="I219" s="30"/>
      <x:c r="J219" s="30"/>
      <x:c r="K219" s="30"/>
      <x:c r="L219" s="30"/>
      <x:c r="M219" s="30"/>
      <x:c r="N219" s="30"/>
      <x:c r="O219" s="30"/>
      <x:c r="P219" s="30"/>
      <x:c r="Q219" s="30"/>
      <x:c r="R219" s="30"/>
      <x:c r="S219" s="30"/>
      <x:c r="T219" s="30"/>
      <x:c r="U219" s="30"/>
      <x:c r="V219" s="30"/>
      <x:c r="W219" s="30"/>
      <x:c r="X219" s="30"/>
      <x:c r="Y219" s="30"/>
    </x:row>
    <x:row r="220" ht="15.75" customHeight="1">
      <x:c r="A220" s="27"/>
      <x:c r="B220" s="30"/>
      <x:c r="C220" s="30"/>
      <x:c r="D220" s="30"/>
      <x:c r="E220" s="30"/>
      <x:c r="F220" s="30"/>
      <x:c r="G220" s="30"/>
      <x:c r="H220" s="30"/>
      <x:c r="I220" s="30"/>
      <x:c r="J220" s="30"/>
      <x:c r="K220" s="30"/>
      <x:c r="L220" s="30"/>
      <x:c r="M220" s="30"/>
      <x:c r="N220" s="30"/>
      <x:c r="O220" s="30"/>
      <x:c r="P220" s="30"/>
      <x:c r="Q220" s="30"/>
      <x:c r="R220" s="30"/>
      <x:c r="S220" s="30"/>
      <x:c r="T220" s="30"/>
      <x:c r="U220" s="30"/>
      <x:c r="V220" s="30"/>
      <x:c r="W220" s="30"/>
      <x:c r="X220" s="30"/>
      <x:c r="Y220" s="30"/>
    </x:row>
    <x:row r="221" ht="15.75" customHeight="1">
      <x:c r="A221" s="27"/>
      <x:c r="B221" s="30"/>
      <x:c r="C221" s="30"/>
      <x:c r="D221" s="30"/>
      <x:c r="E221" s="30"/>
      <x:c r="F221" s="30"/>
      <x:c r="G221" s="30"/>
      <x:c r="H221" s="30"/>
      <x:c r="I221" s="30"/>
      <x:c r="J221" s="30"/>
      <x:c r="K221" s="30"/>
      <x:c r="L221" s="30"/>
      <x:c r="M221" s="30"/>
      <x:c r="N221" s="30"/>
      <x:c r="O221" s="30"/>
      <x:c r="P221" s="30"/>
      <x:c r="Q221" s="30"/>
      <x:c r="R221" s="30"/>
      <x:c r="S221" s="30"/>
      <x:c r="T221" s="30"/>
      <x:c r="U221" s="30"/>
      <x:c r="V221" s="30"/>
      <x:c r="W221" s="30"/>
      <x:c r="X221" s="30"/>
      <x:c r="Y221" s="30"/>
    </x:row>
    <x:row r="222" ht="15.75" customHeight="1">
      <x:c r="A222" s="27"/>
      <x:c r="B222" s="30"/>
      <x:c r="C222" s="30"/>
      <x:c r="D222" s="30"/>
      <x:c r="E222" s="30"/>
      <x:c r="F222" s="30"/>
      <x:c r="G222" s="30"/>
      <x:c r="H222" s="30"/>
      <x:c r="I222" s="30"/>
      <x:c r="J222" s="30"/>
      <x:c r="K222" s="30"/>
      <x:c r="L222" s="30"/>
      <x:c r="M222" s="30"/>
      <x:c r="N222" s="30"/>
      <x:c r="O222" s="30"/>
      <x:c r="P222" s="30"/>
      <x:c r="Q222" s="30"/>
      <x:c r="R222" s="30"/>
      <x:c r="S222" s="30"/>
      <x:c r="T222" s="30"/>
      <x:c r="U222" s="30"/>
      <x:c r="V222" s="30"/>
      <x:c r="W222" s="30"/>
      <x:c r="X222" s="30"/>
      <x:c r="Y222" s="30"/>
    </x:row>
    <x:row r="223" ht="15.75" customHeight="1">
      <x:c r="A223" s="27"/>
      <x:c r="B223" s="30"/>
      <x:c r="C223" s="30"/>
      <x:c r="D223" s="30"/>
      <x:c r="E223" s="30"/>
      <x:c r="F223" s="30"/>
      <x:c r="G223" s="30"/>
      <x:c r="H223" s="30"/>
      <x:c r="I223" s="30"/>
      <x:c r="J223" s="30"/>
      <x:c r="K223" s="30"/>
      <x:c r="L223" s="30"/>
      <x:c r="M223" s="30"/>
      <x:c r="N223" s="30"/>
      <x:c r="O223" s="30"/>
      <x:c r="P223" s="30"/>
      <x:c r="Q223" s="30"/>
      <x:c r="R223" s="30"/>
      <x:c r="S223" s="30"/>
      <x:c r="T223" s="30"/>
      <x:c r="U223" s="30"/>
      <x:c r="V223" s="30"/>
      <x:c r="W223" s="30"/>
      <x:c r="X223" s="30"/>
      <x:c r="Y223" s="30"/>
    </x:row>
    <x:row r="224" ht="15.75" customHeight="1">
      <x:c r="A224" s="27"/>
      <x:c r="B224" s="30"/>
      <x:c r="C224" s="30"/>
      <x:c r="D224" s="30"/>
      <x:c r="E224" s="30"/>
      <x:c r="F224" s="30"/>
      <x:c r="G224" s="30"/>
      <x:c r="H224" s="30"/>
      <x:c r="I224" s="30"/>
      <x:c r="J224" s="30"/>
      <x:c r="K224" s="30"/>
      <x:c r="L224" s="30"/>
      <x:c r="M224" s="30"/>
      <x:c r="N224" s="30"/>
      <x:c r="O224" s="30"/>
      <x:c r="P224" s="30"/>
      <x:c r="Q224" s="30"/>
      <x:c r="R224" s="30"/>
      <x:c r="S224" s="30"/>
      <x:c r="T224" s="30"/>
      <x:c r="U224" s="30"/>
      <x:c r="V224" s="30"/>
      <x:c r="W224" s="30"/>
      <x:c r="X224" s="30"/>
      <x:c r="Y224" s="30"/>
    </x:row>
    <x:row r="225" ht="15.75" customHeight="1">
      <x:c r="A225" s="27"/>
      <x:c r="B225" s="30"/>
      <x:c r="C225" s="30"/>
      <x:c r="D225" s="30"/>
      <x:c r="E225" s="30"/>
      <x:c r="F225" s="30"/>
      <x:c r="G225" s="30"/>
      <x:c r="H225" s="30"/>
      <x:c r="I225" s="30"/>
      <x:c r="J225" s="30"/>
      <x:c r="K225" s="30"/>
      <x:c r="L225" s="30"/>
      <x:c r="M225" s="30"/>
      <x:c r="N225" s="30"/>
      <x:c r="O225" s="30"/>
      <x:c r="P225" s="30"/>
      <x:c r="Q225" s="30"/>
      <x:c r="R225" s="30"/>
      <x:c r="S225" s="30"/>
      <x:c r="T225" s="30"/>
      <x:c r="U225" s="30"/>
      <x:c r="V225" s="30"/>
      <x:c r="W225" s="30"/>
      <x:c r="X225" s="30"/>
      <x:c r="Y225" s="30"/>
    </x:row>
    <x:row r="226" ht="15.75" customHeight="1">
      <x:c r="A226" s="27"/>
      <x:c r="B226" s="30"/>
      <x:c r="C226" s="30"/>
      <x:c r="D226" s="30"/>
      <x:c r="E226" s="30"/>
      <x:c r="F226" s="30"/>
      <x:c r="G226" s="30"/>
      <x:c r="H226" s="30"/>
      <x:c r="I226" s="30"/>
      <x:c r="J226" s="30"/>
      <x:c r="K226" s="30"/>
      <x:c r="L226" s="30"/>
      <x:c r="M226" s="30"/>
      <x:c r="N226" s="30"/>
      <x:c r="O226" s="30"/>
      <x:c r="P226" s="30"/>
      <x:c r="Q226" s="30"/>
      <x:c r="R226" s="30"/>
      <x:c r="S226" s="30"/>
      <x:c r="T226" s="30"/>
      <x:c r="U226" s="30"/>
      <x:c r="V226" s="30"/>
      <x:c r="W226" s="30"/>
      <x:c r="X226" s="30"/>
      <x:c r="Y226" s="30"/>
    </x:row>
    <x:row r="227" ht="15.75" customHeight="1">
      <x:c r="A227" s="27"/>
      <x:c r="B227" s="30"/>
      <x:c r="C227" s="30"/>
      <x:c r="D227" s="30"/>
      <x:c r="E227" s="30"/>
      <x:c r="F227" s="30"/>
      <x:c r="G227" s="30"/>
      <x:c r="H227" s="30"/>
      <x:c r="I227" s="30"/>
      <x:c r="J227" s="30"/>
      <x:c r="K227" s="30"/>
      <x:c r="L227" s="30"/>
      <x:c r="M227" s="30"/>
      <x:c r="N227" s="30"/>
      <x:c r="O227" s="30"/>
      <x:c r="P227" s="30"/>
      <x:c r="Q227" s="30"/>
      <x:c r="R227" s="30"/>
      <x:c r="S227" s="30"/>
      <x:c r="T227" s="30"/>
      <x:c r="U227" s="30"/>
      <x:c r="V227" s="30"/>
      <x:c r="W227" s="30"/>
      <x:c r="X227" s="30"/>
      <x:c r="Y227" s="30"/>
    </x:row>
    <x:row r="228" ht="15.75" customHeight="1">
      <x:c r="A228" s="27"/>
      <x:c r="B228" s="30"/>
      <x:c r="C228" s="30"/>
      <x:c r="D228" s="30"/>
      <x:c r="E228" s="30"/>
      <x:c r="F228" s="30"/>
      <x:c r="G228" s="30"/>
      <x:c r="H228" s="30"/>
      <x:c r="I228" s="30"/>
      <x:c r="J228" s="30"/>
      <x:c r="K228" s="30"/>
      <x:c r="L228" s="30"/>
      <x:c r="M228" s="30"/>
      <x:c r="N228" s="30"/>
      <x:c r="O228" s="30"/>
      <x:c r="P228" s="30"/>
      <x:c r="Q228" s="30"/>
      <x:c r="R228" s="30"/>
      <x:c r="S228" s="30"/>
      <x:c r="T228" s="30"/>
      <x:c r="U228" s="30"/>
      <x:c r="V228" s="30"/>
      <x:c r="W228" s="30"/>
      <x:c r="X228" s="30"/>
      <x:c r="Y228" s="30"/>
    </x:row>
    <x:row r="229" ht="15.75" customHeight="1">
      <x:c r="A229" s="27"/>
      <x:c r="B229" s="30"/>
      <x:c r="C229" s="30"/>
      <x:c r="D229" s="30"/>
      <x:c r="E229" s="30"/>
      <x:c r="F229" s="30"/>
      <x:c r="G229" s="30"/>
      <x:c r="H229" s="30"/>
      <x:c r="I229" s="30"/>
      <x:c r="J229" s="30"/>
      <x:c r="K229" s="30"/>
      <x:c r="L229" s="30"/>
      <x:c r="M229" s="30"/>
      <x:c r="N229" s="30"/>
      <x:c r="O229" s="30"/>
      <x:c r="P229" s="30"/>
      <x:c r="Q229" s="30"/>
      <x:c r="R229" s="30"/>
      <x:c r="S229" s="30"/>
      <x:c r="T229" s="30"/>
      <x:c r="U229" s="30"/>
      <x:c r="V229" s="30"/>
      <x:c r="W229" s="30"/>
      <x:c r="X229" s="30"/>
      <x:c r="Y229" s="30"/>
    </x:row>
    <x:row r="230" ht="15.75" customHeight="1">
      <x:c r="A230" s="27"/>
      <x:c r="B230" s="30"/>
      <x:c r="C230" s="30"/>
      <x:c r="D230" s="30"/>
      <x:c r="E230" s="30"/>
      <x:c r="F230" s="30"/>
      <x:c r="G230" s="30"/>
      <x:c r="H230" s="30"/>
      <x:c r="I230" s="30"/>
      <x:c r="J230" s="30"/>
      <x:c r="K230" s="30"/>
      <x:c r="L230" s="30"/>
      <x:c r="M230" s="30"/>
      <x:c r="N230" s="30"/>
      <x:c r="O230" s="30"/>
      <x:c r="P230" s="30"/>
      <x:c r="Q230" s="30"/>
      <x:c r="R230" s="30"/>
      <x:c r="S230" s="30"/>
      <x:c r="T230" s="30"/>
      <x:c r="U230" s="30"/>
      <x:c r="V230" s="30"/>
      <x:c r="W230" s="30"/>
      <x:c r="X230" s="30"/>
      <x:c r="Y230" s="30"/>
    </x:row>
    <x:row r="231" ht="15.75" customHeight="1">
      <x:c r="A231" s="27"/>
      <x:c r="B231" s="30"/>
      <x:c r="C231" s="30"/>
      <x:c r="D231" s="30"/>
      <x:c r="E231" s="30"/>
      <x:c r="F231" s="30"/>
      <x:c r="G231" s="30"/>
      <x:c r="H231" s="30"/>
      <x:c r="I231" s="30"/>
      <x:c r="J231" s="30"/>
      <x:c r="K231" s="30"/>
      <x:c r="L231" s="30"/>
      <x:c r="M231" s="30"/>
      <x:c r="N231" s="30"/>
      <x:c r="O231" s="30"/>
      <x:c r="P231" s="30"/>
      <x:c r="Q231" s="30"/>
      <x:c r="R231" s="30"/>
      <x:c r="S231" s="30"/>
      <x:c r="T231" s="30"/>
      <x:c r="U231" s="30"/>
      <x:c r="V231" s="30"/>
      <x:c r="W231" s="30"/>
      <x:c r="X231" s="30"/>
      <x:c r="Y231" s="30"/>
    </x:row>
    <x:row r="232" ht="15.75" customHeight="1">
      <x:c r="A232" s="27"/>
      <x:c r="B232" s="30"/>
      <x:c r="C232" s="30"/>
      <x:c r="D232" s="30"/>
      <x:c r="E232" s="30"/>
      <x:c r="F232" s="30"/>
      <x:c r="G232" s="30"/>
      <x:c r="H232" s="30"/>
      <x:c r="I232" s="30"/>
      <x:c r="J232" s="30"/>
      <x:c r="K232" s="30"/>
      <x:c r="L232" s="30"/>
      <x:c r="M232" s="30"/>
      <x:c r="N232" s="30"/>
      <x:c r="O232" s="30"/>
      <x:c r="P232" s="30"/>
      <x:c r="Q232" s="30"/>
      <x:c r="R232" s="30"/>
      <x:c r="S232" s="30"/>
      <x:c r="T232" s="30"/>
      <x:c r="U232" s="30"/>
      <x:c r="V232" s="30"/>
      <x:c r="W232" s="30"/>
      <x:c r="X232" s="30"/>
      <x:c r="Y232" s="30"/>
    </x:row>
    <x:row r="233" ht="15.75" customHeight="1">
      <x:c r="A233" s="27"/>
      <x:c r="B233" s="30"/>
      <x:c r="C233" s="30"/>
      <x:c r="D233" s="30"/>
      <x:c r="E233" s="30"/>
      <x:c r="F233" s="30"/>
      <x:c r="G233" s="30"/>
      <x:c r="H233" s="30"/>
      <x:c r="I233" s="30"/>
      <x:c r="J233" s="30"/>
      <x:c r="K233" s="30"/>
      <x:c r="L233" s="30"/>
      <x:c r="M233" s="30"/>
      <x:c r="N233" s="30"/>
      <x:c r="O233" s="30"/>
      <x:c r="P233" s="30"/>
      <x:c r="Q233" s="30"/>
      <x:c r="R233" s="30"/>
      <x:c r="S233" s="30"/>
      <x:c r="T233" s="30"/>
      <x:c r="U233" s="30"/>
      <x:c r="V233" s="30"/>
      <x:c r="W233" s="30"/>
      <x:c r="X233" s="30"/>
      <x:c r="Y233" s="30"/>
    </x:row>
    <x:row r="234" ht="15.75" customHeight="1">
      <x:c r="A234" s="27"/>
      <x:c r="B234" s="30"/>
      <x:c r="C234" s="30"/>
      <x:c r="D234" s="30"/>
      <x:c r="E234" s="30"/>
      <x:c r="F234" s="30"/>
      <x:c r="G234" s="30"/>
      <x:c r="H234" s="30"/>
      <x:c r="I234" s="30"/>
      <x:c r="J234" s="30"/>
      <x:c r="K234" s="30"/>
      <x:c r="L234" s="30"/>
      <x:c r="M234" s="30"/>
      <x:c r="N234" s="30"/>
      <x:c r="O234" s="30"/>
      <x:c r="P234" s="30"/>
      <x:c r="Q234" s="30"/>
      <x:c r="R234" s="30"/>
      <x:c r="S234" s="30"/>
      <x:c r="T234" s="30"/>
      <x:c r="U234" s="30"/>
      <x:c r="V234" s="30"/>
      <x:c r="W234" s="30"/>
      <x:c r="X234" s="30"/>
      <x:c r="Y234" s="30"/>
    </x:row>
    <x:row r="235" ht="15.75" customHeight="1">
      <x:c r="A235" s="27"/>
      <x:c r="B235" s="30"/>
      <x:c r="C235" s="30"/>
      <x:c r="D235" s="30"/>
      <x:c r="E235" s="30"/>
      <x:c r="F235" s="30"/>
      <x:c r="G235" s="30"/>
      <x:c r="H235" s="30"/>
      <x:c r="I235" s="30"/>
      <x:c r="J235" s="30"/>
      <x:c r="K235" s="30"/>
      <x:c r="L235" s="30"/>
      <x:c r="M235" s="30"/>
      <x:c r="N235" s="30"/>
      <x:c r="O235" s="30"/>
      <x:c r="P235" s="30"/>
      <x:c r="Q235" s="30"/>
      <x:c r="R235" s="30"/>
      <x:c r="S235" s="30"/>
      <x:c r="T235" s="30"/>
      <x:c r="U235" s="30"/>
      <x:c r="V235" s="30"/>
      <x:c r="W235" s="30"/>
      <x:c r="X235" s="30"/>
      <x:c r="Y235" s="30"/>
    </x:row>
    <x:row r="236" ht="15.75" customHeight="1">
      <x:c r="A236" s="27"/>
      <x:c r="B236" s="30"/>
      <x:c r="C236" s="30"/>
      <x:c r="D236" s="30"/>
      <x:c r="E236" s="30"/>
      <x:c r="F236" s="30"/>
      <x:c r="G236" s="30"/>
      <x:c r="H236" s="30"/>
      <x:c r="I236" s="30"/>
      <x:c r="J236" s="30"/>
      <x:c r="K236" s="30"/>
      <x:c r="L236" s="30"/>
      <x:c r="M236" s="30"/>
      <x:c r="N236" s="30"/>
      <x:c r="O236" s="30"/>
      <x:c r="P236" s="30"/>
      <x:c r="Q236" s="30"/>
      <x:c r="R236" s="30"/>
      <x:c r="S236" s="30"/>
      <x:c r="T236" s="30"/>
      <x:c r="U236" s="30"/>
      <x:c r="V236" s="30"/>
      <x:c r="W236" s="30"/>
      <x:c r="X236" s="30"/>
      <x:c r="Y236" s="30"/>
    </x:row>
    <x:row r="237" ht="15.75" customHeight="1">
      <x:c r="A237" s="27"/>
      <x:c r="B237" s="30"/>
      <x:c r="C237" s="30"/>
      <x:c r="D237" s="30"/>
      <x:c r="E237" s="30"/>
      <x:c r="F237" s="30"/>
      <x:c r="G237" s="30"/>
      <x:c r="H237" s="30"/>
      <x:c r="I237" s="30"/>
      <x:c r="J237" s="30"/>
      <x:c r="K237" s="30"/>
      <x:c r="L237" s="30"/>
      <x:c r="M237" s="30"/>
      <x:c r="N237" s="30"/>
      <x:c r="O237" s="30"/>
      <x:c r="P237" s="30"/>
      <x:c r="Q237" s="30"/>
      <x:c r="R237" s="30"/>
      <x:c r="S237" s="30"/>
      <x:c r="T237" s="30"/>
      <x:c r="U237" s="30"/>
      <x:c r="V237" s="30"/>
      <x:c r="W237" s="30"/>
      <x:c r="X237" s="30"/>
      <x:c r="Y237" s="30"/>
    </x:row>
    <x:row r="238" ht="15.75" customHeight="1">
      <x:c r="A238" s="27"/>
      <x:c r="B238" s="30"/>
      <x:c r="C238" s="30"/>
      <x:c r="D238" s="30"/>
      <x:c r="E238" s="30"/>
      <x:c r="F238" s="30"/>
      <x:c r="G238" s="30"/>
      <x:c r="H238" s="30"/>
      <x:c r="I238" s="30"/>
      <x:c r="J238" s="30"/>
      <x:c r="K238" s="30"/>
      <x:c r="L238" s="30"/>
      <x:c r="M238" s="30"/>
      <x:c r="N238" s="30"/>
      <x:c r="O238" s="30"/>
      <x:c r="P238" s="30"/>
      <x:c r="Q238" s="30"/>
      <x:c r="R238" s="30"/>
      <x:c r="S238" s="30"/>
      <x:c r="T238" s="30"/>
      <x:c r="U238" s="30"/>
      <x:c r="V238" s="30"/>
      <x:c r="W238" s="30"/>
      <x:c r="X238" s="30"/>
      <x:c r="Y238" s="30"/>
    </x:row>
    <x:row r="239" ht="15.75" customHeight="1">
      <x:c r="A239" s="27"/>
      <x:c r="B239" s="30"/>
      <x:c r="C239" s="30"/>
      <x:c r="D239" s="30"/>
      <x:c r="E239" s="30"/>
      <x:c r="F239" s="30"/>
      <x:c r="G239" s="30"/>
      <x:c r="H239" s="30"/>
      <x:c r="I239" s="30"/>
      <x:c r="J239" s="30"/>
      <x:c r="K239" s="30"/>
      <x:c r="L239" s="30"/>
      <x:c r="M239" s="30"/>
      <x:c r="N239" s="30"/>
      <x:c r="O239" s="30"/>
      <x:c r="P239" s="30"/>
      <x:c r="Q239" s="30"/>
      <x:c r="R239" s="30"/>
      <x:c r="S239" s="30"/>
      <x:c r="T239" s="30"/>
      <x:c r="U239" s="30"/>
      <x:c r="V239" s="30"/>
      <x:c r="W239" s="30"/>
      <x:c r="X239" s="30"/>
      <x:c r="Y239" s="30"/>
    </x:row>
    <x:row r="240" ht="15.75" customHeight="1">
      <x:c r="A240" s="27"/>
      <x:c r="B240" s="30"/>
      <x:c r="C240" s="30"/>
      <x:c r="D240" s="30"/>
      <x:c r="E240" s="30"/>
      <x:c r="F240" s="30"/>
      <x:c r="G240" s="30"/>
      <x:c r="H240" s="30"/>
      <x:c r="I240" s="30"/>
      <x:c r="J240" s="30"/>
      <x:c r="K240" s="30"/>
      <x:c r="L240" s="30"/>
      <x:c r="M240" s="30"/>
      <x:c r="N240" s="30"/>
      <x:c r="O240" s="30"/>
      <x:c r="P240" s="30"/>
      <x:c r="Q240" s="30"/>
      <x:c r="R240" s="30"/>
      <x:c r="S240" s="30"/>
      <x:c r="T240" s="30"/>
      <x:c r="U240" s="30"/>
      <x:c r="V240" s="30"/>
      <x:c r="W240" s="30"/>
      <x:c r="X240" s="30"/>
      <x:c r="Y240" s="30"/>
    </x:row>
    <x:row r="241" ht="15.75" customHeight="1">
      <x:c r="A241" s="27"/>
      <x:c r="B241" s="30"/>
      <x:c r="C241" s="30"/>
      <x:c r="D241" s="30"/>
      <x:c r="E241" s="30"/>
      <x:c r="F241" s="30"/>
      <x:c r="G241" s="30"/>
      <x:c r="H241" s="30"/>
      <x:c r="I241" s="30"/>
      <x:c r="J241" s="30"/>
      <x:c r="K241" s="30"/>
      <x:c r="L241" s="30"/>
      <x:c r="M241" s="30"/>
      <x:c r="N241" s="30"/>
      <x:c r="O241" s="30"/>
      <x:c r="P241" s="30"/>
      <x:c r="Q241" s="30"/>
      <x:c r="R241" s="30"/>
      <x:c r="S241" s="30"/>
      <x:c r="T241" s="30"/>
      <x:c r="U241" s="30"/>
      <x:c r="V241" s="30"/>
      <x:c r="W241" s="30"/>
      <x:c r="X241" s="30"/>
      <x:c r="Y241" s="30"/>
    </x:row>
    <x:row r="242" ht="15.75" customHeight="1">
      <x:c r="A242" s="27"/>
      <x:c r="B242" s="30"/>
      <x:c r="C242" s="30"/>
      <x:c r="D242" s="30"/>
      <x:c r="E242" s="30"/>
      <x:c r="F242" s="30"/>
      <x:c r="G242" s="30"/>
      <x:c r="H242" s="30"/>
      <x:c r="I242" s="30"/>
      <x:c r="J242" s="30"/>
      <x:c r="K242" s="30"/>
      <x:c r="L242" s="30"/>
      <x:c r="M242" s="30"/>
      <x:c r="N242" s="30"/>
      <x:c r="O242" s="30"/>
      <x:c r="P242" s="30"/>
      <x:c r="Q242" s="30"/>
      <x:c r="R242" s="30"/>
      <x:c r="S242" s="30"/>
      <x:c r="T242" s="30"/>
      <x:c r="U242" s="30"/>
      <x:c r="V242" s="30"/>
      <x:c r="W242" s="30"/>
      <x:c r="X242" s="30"/>
      <x:c r="Y242" s="30"/>
    </x:row>
    <x:row r="243" ht="15.75" customHeight="1">
      <x:c r="A243" s="27"/>
      <x:c r="B243" s="30"/>
      <x:c r="C243" s="30"/>
      <x:c r="D243" s="30"/>
      <x:c r="E243" s="30"/>
      <x:c r="F243" s="30"/>
      <x:c r="G243" s="30"/>
      <x:c r="H243" s="30"/>
      <x:c r="I243" s="30"/>
      <x:c r="J243" s="30"/>
      <x:c r="K243" s="30"/>
      <x:c r="L243" s="30"/>
      <x:c r="M243" s="30"/>
      <x:c r="N243" s="30"/>
      <x:c r="O243" s="30"/>
      <x:c r="P243" s="30"/>
      <x:c r="Q243" s="30"/>
      <x:c r="R243" s="30"/>
      <x:c r="S243" s="30"/>
      <x:c r="T243" s="30"/>
      <x:c r="U243" s="30"/>
      <x:c r="V243" s="30"/>
      <x:c r="W243" s="30"/>
      <x:c r="X243" s="30"/>
      <x:c r="Y243" s="30"/>
    </x:row>
    <x:row r="244" ht="15.75" customHeight="1">
      <x:c r="A244" s="27"/>
      <x:c r="B244" s="30"/>
      <x:c r="C244" s="30"/>
      <x:c r="D244" s="30"/>
      <x:c r="E244" s="30"/>
      <x:c r="F244" s="30"/>
      <x:c r="G244" s="30"/>
      <x:c r="H244" s="30"/>
      <x:c r="I244" s="30"/>
      <x:c r="J244" s="30"/>
      <x:c r="K244" s="30"/>
      <x:c r="L244" s="30"/>
      <x:c r="M244" s="30"/>
      <x:c r="N244" s="30"/>
      <x:c r="O244" s="30"/>
      <x:c r="P244" s="30"/>
      <x:c r="Q244" s="30"/>
      <x:c r="R244" s="30"/>
      <x:c r="S244" s="30"/>
      <x:c r="T244" s="30"/>
      <x:c r="U244" s="30"/>
      <x:c r="V244" s="30"/>
      <x:c r="W244" s="30"/>
      <x:c r="X244" s="30"/>
      <x:c r="Y244" s="30"/>
    </x:row>
    <x:row r="245" ht="15.75" customHeight="1">
      <x:c r="A245" s="27"/>
      <x:c r="B245" s="30"/>
      <x:c r="C245" s="30"/>
      <x:c r="D245" s="30"/>
      <x:c r="E245" s="30"/>
      <x:c r="F245" s="30"/>
      <x:c r="G245" s="30"/>
      <x:c r="H245" s="30"/>
      <x:c r="I245" s="30"/>
      <x:c r="J245" s="30"/>
      <x:c r="K245" s="30"/>
      <x:c r="L245" s="30"/>
      <x:c r="M245" s="30"/>
      <x:c r="N245" s="30"/>
      <x:c r="O245" s="30"/>
      <x:c r="P245" s="30"/>
      <x:c r="Q245" s="30"/>
      <x:c r="R245" s="30"/>
      <x:c r="S245" s="30"/>
      <x:c r="T245" s="30"/>
      <x:c r="U245" s="30"/>
      <x:c r="V245" s="30"/>
      <x:c r="W245" s="30"/>
      <x:c r="X245" s="30"/>
      <x:c r="Y245" s="30"/>
    </x:row>
    <x:row r="246" ht="15.75" customHeight="1">
      <x:c r="A246" s="27"/>
      <x:c r="B246" s="30"/>
      <x:c r="C246" s="30"/>
      <x:c r="D246" s="30"/>
      <x:c r="E246" s="30"/>
      <x:c r="F246" s="30"/>
      <x:c r="G246" s="30"/>
      <x:c r="H246" s="30"/>
      <x:c r="I246" s="30"/>
      <x:c r="J246" s="30"/>
      <x:c r="K246" s="30"/>
      <x:c r="L246" s="30"/>
      <x:c r="M246" s="30"/>
      <x:c r="N246" s="30"/>
      <x:c r="O246" s="30"/>
      <x:c r="P246" s="30"/>
      <x:c r="Q246" s="30"/>
      <x:c r="R246" s="30"/>
      <x:c r="S246" s="30"/>
      <x:c r="T246" s="30"/>
      <x:c r="U246" s="30"/>
      <x:c r="V246" s="30"/>
      <x:c r="W246" s="30"/>
      <x:c r="X246" s="30"/>
      <x:c r="Y246" s="30"/>
    </x:row>
    <x:row r="247" ht="15.75" customHeight="1">
      <x:c r="A247" s="27"/>
      <x:c r="B247" s="30"/>
      <x:c r="C247" s="30"/>
      <x:c r="D247" s="30"/>
      <x:c r="E247" s="30"/>
      <x:c r="F247" s="30"/>
      <x:c r="G247" s="30"/>
      <x:c r="H247" s="30"/>
      <x:c r="I247" s="30"/>
      <x:c r="J247" s="30"/>
      <x:c r="K247" s="30"/>
      <x:c r="L247" s="30"/>
      <x:c r="M247" s="30"/>
      <x:c r="N247" s="30"/>
      <x:c r="O247" s="30"/>
      <x:c r="P247" s="30"/>
      <x:c r="Q247" s="30"/>
      <x:c r="R247" s="30"/>
      <x:c r="S247" s="30"/>
      <x:c r="T247" s="30"/>
      <x:c r="U247" s="30"/>
      <x:c r="V247" s="30"/>
      <x:c r="W247" s="30"/>
      <x:c r="X247" s="30"/>
      <x:c r="Y247" s="30"/>
    </x:row>
    <x:row r="248" ht="15.75" customHeight="1">
      <x:c r="A248" s="27"/>
      <x:c r="B248" s="30"/>
      <x:c r="C248" s="30"/>
      <x:c r="D248" s="30"/>
      <x:c r="E248" s="30"/>
      <x:c r="F248" s="30"/>
      <x:c r="G248" s="30"/>
      <x:c r="H248" s="30"/>
      <x:c r="I248" s="30"/>
      <x:c r="J248" s="30"/>
      <x:c r="K248" s="30"/>
      <x:c r="L248" s="30"/>
      <x:c r="M248" s="30"/>
      <x:c r="N248" s="30"/>
      <x:c r="O248" s="30"/>
      <x:c r="P248" s="30"/>
      <x:c r="Q248" s="30"/>
      <x:c r="R248" s="30"/>
      <x:c r="S248" s="30"/>
      <x:c r="T248" s="30"/>
      <x:c r="U248" s="30"/>
      <x:c r="V248" s="30"/>
      <x:c r="W248" s="30"/>
      <x:c r="X248" s="30"/>
      <x:c r="Y248" s="30"/>
    </x:row>
    <x:row r="249" ht="15.75" customHeight="1">
      <x:c r="A249" s="27"/>
      <x:c r="B249" s="30"/>
      <x:c r="C249" s="30"/>
      <x:c r="D249" s="30"/>
      <x:c r="E249" s="30"/>
      <x:c r="F249" s="30"/>
      <x:c r="G249" s="30"/>
      <x:c r="H249" s="30"/>
      <x:c r="I249" s="30"/>
      <x:c r="J249" s="30"/>
      <x:c r="K249" s="30"/>
      <x:c r="L249" s="30"/>
      <x:c r="M249" s="30"/>
      <x:c r="N249" s="30"/>
      <x:c r="O249" s="30"/>
      <x:c r="P249" s="30"/>
      <x:c r="Q249" s="30"/>
      <x:c r="R249" s="30"/>
      <x:c r="S249" s="30"/>
      <x:c r="T249" s="30"/>
      <x:c r="U249" s="30"/>
      <x:c r="V249" s="30"/>
      <x:c r="W249" s="30"/>
      <x:c r="X249" s="30"/>
      <x:c r="Y249" s="30"/>
    </x:row>
    <x:row r="250" ht="15.75" customHeight="1">
      <x:c r="A250" s="27"/>
      <x:c r="B250" s="30"/>
      <x:c r="C250" s="30"/>
      <x:c r="D250" s="30"/>
      <x:c r="E250" s="30"/>
      <x:c r="F250" s="30"/>
      <x:c r="G250" s="30"/>
      <x:c r="H250" s="30"/>
      <x:c r="I250" s="30"/>
      <x:c r="J250" s="30"/>
      <x:c r="K250" s="30"/>
      <x:c r="L250" s="30"/>
      <x:c r="M250" s="30"/>
      <x:c r="N250" s="30"/>
      <x:c r="O250" s="30"/>
      <x:c r="P250" s="30"/>
      <x:c r="Q250" s="30"/>
      <x:c r="R250" s="30"/>
      <x:c r="S250" s="30"/>
      <x:c r="T250" s="30"/>
      <x:c r="U250" s="30"/>
      <x:c r="V250" s="30"/>
      <x:c r="W250" s="30"/>
      <x:c r="X250" s="30"/>
      <x:c r="Y250" s="30"/>
    </x:row>
    <x:row r="251" ht="15.75" customHeight="1">
      <x:c r="A251" s="27"/>
      <x:c r="B251" s="30"/>
      <x:c r="C251" s="30"/>
      <x:c r="D251" s="30"/>
      <x:c r="E251" s="30"/>
      <x:c r="F251" s="30"/>
      <x:c r="G251" s="30"/>
      <x:c r="H251" s="30"/>
      <x:c r="I251" s="30"/>
      <x:c r="J251" s="30"/>
      <x:c r="K251" s="30"/>
      <x:c r="L251" s="30"/>
      <x:c r="M251" s="30"/>
      <x:c r="N251" s="30"/>
      <x:c r="O251" s="30"/>
      <x:c r="P251" s="30"/>
      <x:c r="Q251" s="30"/>
      <x:c r="R251" s="30"/>
      <x:c r="S251" s="30"/>
      <x:c r="T251" s="30"/>
      <x:c r="U251" s="30"/>
      <x:c r="V251" s="30"/>
      <x:c r="W251" s="30"/>
      <x:c r="X251" s="30"/>
      <x:c r="Y251" s="30"/>
    </x:row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8102E"/>
  </x:sheetPr>
  <x:sheetFormatPr defaultColWidth="14.430000305175781" defaultRowHeight="15"/>
  <x:cols>
    <x:col min="1" max="1" width="25.860000610351562" customWidth="1"/>
    <x:col min="2" max="6" width="14.430000305175781" customWidth="1"/>
  </x:cols>
  <x:sheetData>
    <x:row r="1" ht="15.75" customHeight="1">
      <x:c r="A1" s="86" t="s">
        <x:v>0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6"/>
      <x:c r="L1" s="86"/>
      <x:c r="M1" s="86"/>
      <x:c r="N1" s="86"/>
      <x:c r="O1" s="86"/>
      <x:c r="P1" s="86"/>
      <x:c r="Q1" s="86"/>
      <x:c r="R1" s="86"/>
      <x:c r="S1" s="86"/>
      <x:c r="T1" s="86"/>
      <x:c r="U1" s="86"/>
      <x:c r="V1" s="86"/>
      <x:c r="W1" s="86"/>
      <x:c r="X1" s="86"/>
      <x:c r="Y1" s="86"/>
      <x:c r="Z1" s="86"/>
      <x:c r="AA1" s="88"/>
      <x:c r="AB1" s="88"/>
      <x:c r="AC1" s="88"/>
      <x:c r="AD1" s="88"/>
      <x:c r="AE1" s="88"/>
      <x:c r="AF1" s="88"/>
      <x:c r="AG1" s="88"/>
      <x:c r="AH1" s="88"/>
      <x:c r="AI1" s="88"/>
      <x:c r="AJ1" s="89"/>
    </x:row>
    <x:row r="2" ht="15.75" customHeight="1">
      <x:c r="A2" s="132" t="s">
        <x:v>153</x:v>
      </x:c>
      <x:c r="B2" s="132"/>
      <x:c r="C2" s="132"/>
      <x:c r="D2" s="132"/>
      <x:c r="E2" s="132"/>
      <x:c r="F2" s="132"/>
      <x:c r="G2" s="132"/>
      <x:c r="H2" s="132"/>
      <x:c r="I2" s="132"/>
      <x:c r="J2" s="132"/>
      <x:c r="K2" s="132"/>
      <x:c r="L2" s="132"/>
      <x:c r="M2" s="132"/>
      <x:c r="N2" s="132"/>
      <x:c r="O2" s="132"/>
      <x:c r="P2" s="132"/>
      <x:c r="Q2" s="132"/>
      <x:c r="R2" s="132"/>
      <x:c r="S2" s="132"/>
      <x:c r="T2" s="132"/>
      <x:c r="U2" s="132"/>
      <x:c r="V2" s="132"/>
      <x:c r="W2" s="132"/>
      <x:c r="X2" s="132"/>
      <x:c r="Y2" s="132"/>
      <x:c r="Z2" s="132"/>
    </x:row>
    <x:row r="3" ht="15.75" customHeight="1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  <x:c r="M3" s="25"/>
      <x:c r="N3" s="25"/>
      <x:c r="O3" s="25"/>
      <x:c r="P3" s="25"/>
      <x:c r="Q3" s="25"/>
      <x:c r="R3" s="25"/>
      <x:c r="S3" s="25"/>
      <x:c r="T3" s="25"/>
      <x:c r="U3" s="25"/>
      <x:c r="V3" s="25"/>
      <x:c r="W3" s="25"/>
      <x:c r="X3" s="25"/>
      <x:c r="Y3" s="25"/>
      <x:c r="Z3" s="25"/>
    </x:row>
    <x:row r="4" ht="15.75" customHeight="1">
      <x:c r="A4" s="86" t="s">
        <x:v>154</x:v>
      </x:c>
      <x:c r="B4" s="87" t="s">
        <x:v>155</x:v>
      </x:c>
      <x:c r="C4" s="87" t="s">
        <x:v>6</x:v>
      </x:c>
      <x:c r="D4" s="87" t="s">
        <x:v>7</x:v>
      </x:c>
      <x:c r="E4" s="87" t="s">
        <x:v>8</x:v>
      </x:c>
      <x:c r="F4" s="87" t="s">
        <x:v>9</x:v>
      </x:c>
      <x:c r="G4" s="87" t="s">
        <x:v>10</x:v>
      </x:c>
      <x:c r="H4" s="87" t="s">
        <x:v>11</x:v>
      </x:c>
      <x:c r="I4" s="87" t="s">
        <x:v>12</x:v>
      </x:c>
      <x:c r="J4" s="87" t="s">
        <x:v>13</x:v>
      </x:c>
      <x:c r="K4" s="87" t="s">
        <x:v>14</x:v>
      </x:c>
      <x:c r="L4" s="87" t="s">
        <x:v>15</x:v>
      </x:c>
      <x:c r="M4" s="87" t="s">
        <x:v>16</x:v>
      </x:c>
      <x:c r="N4" s="87" t="s">
        <x:v>17</x:v>
      </x:c>
      <x:c r="O4" s="87" t="s">
        <x:v>18</x:v>
      </x:c>
      <x:c r="P4" s="87" t="s">
        <x:v>19</x:v>
      </x:c>
      <x:c r="Q4" s="87" t="s">
        <x:v>20</x:v>
      </x:c>
      <x:c r="R4" s="87" t="s">
        <x:v>21</x:v>
      </x:c>
      <x:c r="S4" s="87" t="s">
        <x:v>22</x:v>
      </x:c>
      <x:c r="T4" s="87" t="s">
        <x:v>23</x:v>
      </x:c>
      <x:c r="U4" s="87" t="s">
        <x:v>24</x:v>
      </x:c>
      <x:c r="V4" s="87" t="s">
        <x:v>25</x:v>
      </x:c>
      <x:c r="W4" s="87" t="s">
        <x:v>26</x:v>
      </x:c>
      <x:c r="X4" s="87" t="s">
        <x:v>27</x:v>
      </x:c>
      <x:c r="Y4" s="87" t="s">
        <x:v>28</x:v>
      </x:c>
      <x:c r="Z4" s="87" t="s">
        <x:v>29</x:v>
      </x:c>
    </x:row>
    <x:row r="5" ht="15.75" customHeight="1">
      <x:c r="A5" s="62" t="s">
        <x:v>156</x:v>
      </x:c>
      <x:c r="B5" s="63">
        <x:v>15000.0</x:v>
      </x:c>
      <x:c r="C5" s="64">
        <x:v>1.0</x:v>
      </x:c>
      <x:c r="D5" s="64">
        <x:v>0.0</x:v>
      </x:c>
      <x:c r="E5" s="64">
        <x:v>0.0</x:v>
      </x:c>
      <x:c r="F5" s="64">
        <x:v>0.0</x:v>
      </x:c>
      <x:c r="G5" s="64">
        <x:v>0.0</x:v>
      </x:c>
      <x:c r="H5" s="64">
        <x:v>0.0</x:v>
      </x:c>
      <x:c r="I5" s="64">
        <x:v>0.0</x:v>
      </x:c>
      <x:c r="J5" s="64">
        <x:v>0.0</x:v>
      </x:c>
      <x:c r="K5" s="64">
        <x:v>0.0</x:v>
      </x:c>
      <x:c r="L5" s="64">
        <x:v>0.0</x:v>
      </x:c>
      <x:c r="M5" s="64">
        <x:v>0.0</x:v>
      </x:c>
      <x:c r="N5" s="64">
        <x:v>0.0</x:v>
      </x:c>
      <x:c r="O5" s="64">
        <x:v>0.0</x:v>
      </x:c>
      <x:c r="P5" s="64">
        <x:v>0.0</x:v>
      </x:c>
      <x:c r="Q5" s="64">
        <x:v>0.0</x:v>
      </x:c>
      <x:c r="R5" s="64">
        <x:v>0.0</x:v>
      </x:c>
      <x:c r="S5" s="64">
        <x:v>0.0</x:v>
      </x:c>
      <x:c r="T5" s="64">
        <x:v>0.0</x:v>
      </x:c>
      <x:c r="U5" s="64">
        <x:v>0.0</x:v>
      </x:c>
      <x:c r="V5" s="64">
        <x:v>0.0</x:v>
      </x:c>
      <x:c r="W5" s="64">
        <x:v>0.0</x:v>
      </x:c>
      <x:c r="X5" s="64">
        <x:v>0.0</x:v>
      </x:c>
      <x:c r="Y5" s="64">
        <x:v>0.0</x:v>
      </x:c>
      <x:c r="Z5" s="64">
        <x:v>0.0</x:v>
      </x:c>
    </x:row>
    <x:row r="6" ht="15.75" customHeight="1">
      <x:c r="A6" s="62" t="s">
        <x:v>157</x:v>
      </x:c>
      <x:c r="B6" s="63">
        <x:v>8000.0</x:v>
      </x:c>
      <x:c r="C6" s="64">
        <x:v>1.0</x:v>
      </x:c>
      <x:c r="D6" s="64">
        <x:v>0.0</x:v>
      </x:c>
      <x:c r="E6" s="64">
        <x:v>0.0</x:v>
      </x:c>
      <x:c r="F6" s="64">
        <x:v>0.0</x:v>
      </x:c>
      <x:c r="G6" s="64">
        <x:v>0.0</x:v>
      </x:c>
      <x:c r="H6" s="64">
        <x:v>0.0</x:v>
      </x:c>
      <x:c r="I6" s="64">
        <x:v>0.0</x:v>
      </x:c>
      <x:c r="J6" s="64">
        <x:v>0.0</x:v>
      </x:c>
      <x:c r="K6" s="64">
        <x:v>0.0</x:v>
      </x:c>
      <x:c r="L6" s="64">
        <x:v>0.0</x:v>
      </x:c>
      <x:c r="M6" s="64">
        <x:v>0.0</x:v>
      </x:c>
      <x:c r="N6" s="64">
        <x:v>0.0</x:v>
      </x:c>
      <x:c r="O6" s="64">
        <x:v>0.0</x:v>
      </x:c>
      <x:c r="P6" s="64">
        <x:v>0.0</x:v>
      </x:c>
      <x:c r="Q6" s="64">
        <x:v>0.0</x:v>
      </x:c>
      <x:c r="R6" s="64">
        <x:v>0.0</x:v>
      </x:c>
      <x:c r="S6" s="64">
        <x:v>0.0</x:v>
      </x:c>
      <x:c r="T6" s="64">
        <x:v>0.0</x:v>
      </x:c>
      <x:c r="U6" s="64">
        <x:v>0.0</x:v>
      </x:c>
      <x:c r="V6" s="64">
        <x:v>0.0</x:v>
      </x:c>
      <x:c r="W6" s="64">
        <x:v>0.0</x:v>
      </x:c>
      <x:c r="X6" s="64">
        <x:v>0.0</x:v>
      </x:c>
      <x:c r="Y6" s="64">
        <x:v>0.0</x:v>
      </x:c>
      <x:c r="Z6" s="64">
        <x:v>0.0</x:v>
      </x:c>
    </x:row>
    <x:row r="7" ht="15.75" customHeight="1">
      <x:c r="A7" s="62" t="s">
        <x:v>158</x:v>
      </x:c>
      <x:c r="B7" s="63">
        <x:v>4500.0</x:v>
      </x:c>
      <x:c r="C7" s="64">
        <x:v>0.0</x:v>
      </x:c>
      <x:c r="D7" s="64">
        <x:v>0.0</x:v>
      </x:c>
      <x:c r="E7" s="64">
        <x:v>0.0</x:v>
      </x:c>
      <x:c r="F7" s="64">
        <x:v>1.0</x:v>
      </x:c>
      <x:c r="G7" s="64">
        <x:v>1.0</x:v>
      </x:c>
      <x:c r="H7" s="64">
        <x:v>0.0</x:v>
      </x:c>
      <x:c r="I7" s="64">
        <x:v>0.0</x:v>
      </x:c>
      <x:c r="J7" s="64">
        <x:v>0.0</x:v>
      </x:c>
      <x:c r="K7" s="64">
        <x:v>0.0</x:v>
      </x:c>
      <x:c r="L7" s="64">
        <x:v>0.0</x:v>
      </x:c>
      <x:c r="M7" s="64">
        <x:v>0.0</x:v>
      </x:c>
      <x:c r="N7" s="64">
        <x:v>0.0</x:v>
      </x:c>
      <x:c r="O7" s="64">
        <x:v>0.0</x:v>
      </x:c>
      <x:c r="P7" s="64">
        <x:v>0.0</x:v>
      </x:c>
      <x:c r="Q7" s="64">
        <x:v>0.0</x:v>
      </x:c>
      <x:c r="R7" s="64">
        <x:v>0.0</x:v>
      </x:c>
      <x:c r="S7" s="64">
        <x:v>0.0</x:v>
      </x:c>
      <x:c r="T7" s="64">
        <x:v>0.0</x:v>
      </x:c>
      <x:c r="U7" s="64">
        <x:v>0.0</x:v>
      </x:c>
      <x:c r="V7" s="64">
        <x:v>0.0</x:v>
      </x:c>
      <x:c r="W7" s="64">
        <x:v>0.0</x:v>
      </x:c>
      <x:c r="X7" s="64">
        <x:v>0.0</x:v>
      </x:c>
      <x:c r="Y7" s="64">
        <x:v>0.0</x:v>
      </x:c>
      <x:c r="Z7" s="64">
        <x:v>0.0</x:v>
      </x:c>
    </x:row>
    <x:row r="8" ht="15.75" customHeight="1">
      <x:c r="A8" s="62" t="s">
        <x:v>159</x:v>
      </x:c>
      <x:c r="B8" s="63">
        <x:v>3000.0</x:v>
      </x:c>
      <x:c r="C8" s="64">
        <x:v>0.0</x:v>
      </x:c>
      <x:c r="D8" s="64">
        <x:v>1.0</x:v>
      </x:c>
      <x:c r="E8" s="64">
        <x:v>0.0</x:v>
      </x:c>
      <x:c r="F8" s="64">
        <x:v>0.0</x:v>
      </x:c>
      <x:c r="G8" s="64">
        <x:v>1.0</x:v>
      </x:c>
      <x:c r="H8" s="64">
        <x:v>0.0</x:v>
      </x:c>
      <x:c r="I8" s="64">
        <x:v>0.0</x:v>
      </x:c>
      <x:c r="J8" s="64">
        <x:v>0.0</x:v>
      </x:c>
      <x:c r="K8" s="64">
        <x:v>0.0</x:v>
      </x:c>
      <x:c r="L8" s="64">
        <x:v>0.0</x:v>
      </x:c>
      <x:c r="M8" s="64">
        <x:v>0.0</x:v>
      </x:c>
      <x:c r="N8" s="64">
        <x:v>0.0</x:v>
      </x:c>
      <x:c r="O8" s="64">
        <x:v>0.0</x:v>
      </x:c>
      <x:c r="P8" s="64">
        <x:v>0.0</x:v>
      </x:c>
      <x:c r="Q8" s="64">
        <x:v>0.0</x:v>
      </x:c>
      <x:c r="R8" s="64">
        <x:v>0.0</x:v>
      </x:c>
      <x:c r="S8" s="64">
        <x:v>0.0</x:v>
      </x:c>
      <x:c r="T8" s="64">
        <x:v>0.0</x:v>
      </x:c>
      <x:c r="U8" s="64">
        <x:v>0.0</x:v>
      </x:c>
      <x:c r="V8" s="64">
        <x:v>0.0</x:v>
      </x:c>
      <x:c r="W8" s="64">
        <x:v>0.0</x:v>
      </x:c>
      <x:c r="X8" s="64">
        <x:v>0.0</x:v>
      </x:c>
      <x:c r="Y8" s="64">
        <x:v>0.0</x:v>
      </x:c>
      <x:c r="Z8" s="64">
        <x:v>0.0</x:v>
      </x:c>
    </x:row>
    <x:row r="9" ht="15.75" customHeight="1">
      <x:c r="A9" s="62" t="s">
        <x:v>160</x:v>
      </x:c>
      <x:c r="B9" s="63">
        <x:v>3500.0</x:v>
      </x:c>
      <x:c r="C9" s="64">
        <x:v>0.0</x:v>
      </x:c>
      <x:c r="D9" s="64">
        <x:v>1.0</x:v>
      </x:c>
      <x:c r="E9" s="64">
        <x:v>0.0</x:v>
      </x:c>
      <x:c r="F9" s="64">
        <x:v>0.0</x:v>
      </x:c>
      <x:c r="G9" s="64">
        <x:v>0.0</x:v>
      </x:c>
      <x:c r="H9" s="64">
        <x:v>0.0</x:v>
      </x:c>
      <x:c r="I9" s="64">
        <x:v>0.0</x:v>
      </x:c>
      <x:c r="J9" s="64">
        <x:v>0.0</x:v>
      </x:c>
      <x:c r="K9" s="64">
        <x:v>0.0</x:v>
      </x:c>
      <x:c r="L9" s="64">
        <x:v>0.0</x:v>
      </x:c>
      <x:c r="M9" s="64">
        <x:v>0.0</x:v>
      </x:c>
      <x:c r="N9" s="64">
        <x:v>0.0</x:v>
      </x:c>
      <x:c r="O9" s="64">
        <x:v>0.0</x:v>
      </x:c>
      <x:c r="P9" s="64">
        <x:v>0.0</x:v>
      </x:c>
      <x:c r="Q9" s="64">
        <x:v>0.0</x:v>
      </x:c>
      <x:c r="R9" s="64">
        <x:v>0.0</x:v>
      </x:c>
      <x:c r="S9" s="64">
        <x:v>0.0</x:v>
      </x:c>
      <x:c r="T9" s="64">
        <x:v>0.0</x:v>
      </x:c>
      <x:c r="U9" s="64">
        <x:v>0.0</x:v>
      </x:c>
      <x:c r="V9" s="64">
        <x:v>0.0</x:v>
      </x:c>
      <x:c r="W9" s="64">
        <x:v>0.0</x:v>
      </x:c>
      <x:c r="X9" s="64">
        <x:v>0.0</x:v>
      </x:c>
      <x:c r="Y9" s="64">
        <x:v>0.0</x:v>
      </x:c>
      <x:c r="Z9" s="64">
        <x:v>0.0</x:v>
      </x:c>
    </x:row>
    <x:row r="10" ht="15.75" customHeight="1">
      <x:c r="A10" s="62" t="s">
        <x:v>161</x:v>
      </x:c>
      <x:c r="B10" s="63">
        <x:v>1800.0</x:v>
      </x:c>
      <x:c r="C10" s="64">
        <x:v>0.0</x:v>
      </x:c>
      <x:c r="D10" s="64">
        <x:v>2.0</x:v>
      </x:c>
      <x:c r="E10" s="64">
        <x:v>0.0</x:v>
      </x:c>
      <x:c r="F10" s="64">
        <x:v>0.0</x:v>
      </x:c>
      <x:c r="G10" s="64">
        <x:v>0.0</x:v>
      </x:c>
      <x:c r="H10" s="64">
        <x:v>0.0</x:v>
      </x:c>
      <x:c r="I10" s="64">
        <x:v>0.0</x:v>
      </x:c>
      <x:c r="J10" s="64">
        <x:v>0.0</x:v>
      </x:c>
      <x:c r="K10" s="64">
        <x:v>0.0</x:v>
      </x:c>
      <x:c r="L10" s="64">
        <x:v>0.0</x:v>
      </x:c>
      <x:c r="M10" s="64">
        <x:v>0.0</x:v>
      </x:c>
      <x:c r="N10" s="64">
        <x:v>0.0</x:v>
      </x:c>
      <x:c r="O10" s="64">
        <x:v>0.0</x:v>
      </x:c>
      <x:c r="P10" s="64">
        <x:v>0.0</x:v>
      </x:c>
      <x:c r="Q10" s="64">
        <x:v>0.0</x:v>
      </x:c>
      <x:c r="R10" s="64">
        <x:v>0.0</x:v>
      </x:c>
      <x:c r="S10" s="64">
        <x:v>0.0</x:v>
      </x:c>
      <x:c r="T10" s="64">
        <x:v>0.0</x:v>
      </x:c>
      <x:c r="U10" s="64">
        <x:v>0.0</x:v>
      </x:c>
      <x:c r="V10" s="64">
        <x:v>0.0</x:v>
      </x:c>
      <x:c r="W10" s="64">
        <x:v>0.0</x:v>
      </x:c>
      <x:c r="X10" s="64">
        <x:v>0.0</x:v>
      </x:c>
      <x:c r="Y10" s="64">
        <x:v>0.0</x:v>
      </x:c>
      <x:c r="Z10" s="64">
        <x:v>0.0</x:v>
      </x:c>
    </x:row>
    <x:row r="11" ht="15.75" customHeight="1">
      <x:c r="A11" s="65" t="s">
        <x:v>162</x:v>
      </x:c>
      <x:c r="B11" s="66" t="s">
        <x:v>163</x:v>
      </x:c>
      <x:c r="C11" s="66" t="n">
        <x:f t="shared" ref="C11:Z11" si="1">SUM(C5:C10)</x:f>
        <x:v>2</x:v>
      </x:c>
      <x:c r="D11" s="66">
        <x:f t="shared" si="1"/>
        <x:v>4</x:v>
      </x:c>
      <x:c r="E11" s="66">
        <x:f t="shared" si="1"/>
        <x:v>0</x:v>
      </x:c>
      <x:c r="F11" s="66">
        <x:f t="shared" si="1"/>
        <x:v>1</x:v>
      </x:c>
      <x:c r="G11" s="66">
        <x:f t="shared" si="1"/>
        <x:v>2</x:v>
      </x:c>
      <x:c r="H11" s="66">
        <x:f t="shared" si="1"/>
        <x:v>0</x:v>
      </x:c>
      <x:c r="I11" s="66">
        <x:f t="shared" si="1"/>
        <x:v>0</x:v>
      </x:c>
      <x:c r="J11" s="66">
        <x:f t="shared" si="1"/>
        <x:v>0</x:v>
      </x:c>
      <x:c r="K11" s="66">
        <x:f t="shared" si="1"/>
        <x:v>0</x:v>
      </x:c>
      <x:c r="L11" s="66">
        <x:f t="shared" si="1"/>
        <x:v>0</x:v>
      </x:c>
      <x:c r="M11" s="66">
        <x:f t="shared" si="1"/>
        <x:v>0</x:v>
      </x:c>
      <x:c r="N11" s="66">
        <x:f t="shared" si="1"/>
        <x:v>0</x:v>
      </x:c>
      <x:c r="O11" s="66">
        <x:f t="shared" si="1"/>
        <x:v>0</x:v>
      </x:c>
      <x:c r="P11" s="66">
        <x:f t="shared" si="1"/>
        <x:v>0</x:v>
      </x:c>
      <x:c r="Q11" s="66">
        <x:f t="shared" si="1"/>
        <x:v>0</x:v>
      </x:c>
      <x:c r="R11" s="66">
        <x:f t="shared" si="1"/>
        <x:v>0</x:v>
      </x:c>
      <x:c r="S11" s="66">
        <x:f t="shared" si="1"/>
        <x:v>0</x:v>
      </x:c>
      <x:c r="T11" s="66">
        <x:f t="shared" si="1"/>
        <x:v>0</x:v>
      </x:c>
      <x:c r="U11" s="66">
        <x:f t="shared" si="1"/>
        <x:v>0</x:v>
      </x:c>
      <x:c r="V11" s="66">
        <x:f t="shared" si="1"/>
        <x:v>0</x:v>
      </x:c>
      <x:c r="W11" s="66">
        <x:f t="shared" si="1"/>
        <x:v>0</x:v>
      </x:c>
      <x:c r="X11" s="66">
        <x:f t="shared" si="1"/>
        <x:v>0</x:v>
      </x:c>
      <x:c r="Y11" s="66">
        <x:f t="shared" si="1"/>
        <x:v>0</x:v>
      </x:c>
      <x:c r="Z11" s="66">
        <x:f t="shared" si="1"/>
        <x:v>0</x:v>
      </x:c>
    </x:row>
    <x:row r="12" ht="15.75" customHeight="1">
      <x:c r="A12" s="65" t="s">
        <x:v>164</x:v>
      </x:c>
      <x:c r="B12" s="66" t="s">
        <x:v>163</x:v>
      </x:c>
      <x:c r="C12" s="66" t="n">
        <x:f>C11</x:f>
        <x:v>2</x:v>
      </x:c>
      <x:c r="D12" s="66" t="n">
        <x:f t="shared" ref="D12:Z12" si="2">D11+C12</x:f>
        <x:v>6</x:v>
      </x:c>
      <x:c r="E12" s="66">
        <x:f t="shared" si="2"/>
        <x:v>6</x:v>
      </x:c>
      <x:c r="F12" s="66">
        <x:f t="shared" si="2"/>
        <x:v>7</x:v>
      </x:c>
      <x:c r="G12" s="66">
        <x:f t="shared" si="2"/>
        <x:v>9</x:v>
      </x:c>
      <x:c r="H12" s="66">
        <x:f t="shared" si="2"/>
        <x:v>9</x:v>
      </x:c>
      <x:c r="I12" s="66">
        <x:f t="shared" si="2"/>
        <x:v>9</x:v>
      </x:c>
      <x:c r="J12" s="66">
        <x:f t="shared" si="2"/>
        <x:v>9</x:v>
      </x:c>
      <x:c r="K12" s="66">
        <x:f t="shared" si="2"/>
        <x:v>9</x:v>
      </x:c>
      <x:c r="L12" s="66">
        <x:f t="shared" si="2"/>
        <x:v>9</x:v>
      </x:c>
      <x:c r="M12" s="66">
        <x:f t="shared" si="2"/>
        <x:v>9</x:v>
      </x:c>
      <x:c r="N12" s="66">
        <x:f t="shared" si="2"/>
        <x:v>9</x:v>
      </x:c>
      <x:c r="O12" s="66">
        <x:f t="shared" si="2"/>
        <x:v>9</x:v>
      </x:c>
      <x:c r="P12" s="66">
        <x:f t="shared" si="2"/>
        <x:v>9</x:v>
      </x:c>
      <x:c r="Q12" s="66">
        <x:f t="shared" si="2"/>
        <x:v>9</x:v>
      </x:c>
      <x:c r="R12" s="66">
        <x:f t="shared" si="2"/>
        <x:v>9</x:v>
      </x:c>
      <x:c r="S12" s="66">
        <x:f t="shared" si="2"/>
        <x:v>9</x:v>
      </x:c>
      <x:c r="T12" s="66">
        <x:f t="shared" si="2"/>
        <x:v>9</x:v>
      </x:c>
      <x:c r="U12" s="66">
        <x:f t="shared" si="2"/>
        <x:v>9</x:v>
      </x:c>
      <x:c r="V12" s="66">
        <x:f t="shared" si="2"/>
        <x:v>9</x:v>
      </x:c>
      <x:c r="W12" s="66">
        <x:f t="shared" si="2"/>
        <x:v>9</x:v>
      </x:c>
      <x:c r="X12" s="66">
        <x:f t="shared" si="2"/>
        <x:v>9</x:v>
      </x:c>
      <x:c r="Y12" s="66">
        <x:f t="shared" si="2"/>
        <x:v>9</x:v>
      </x:c>
      <x:c r="Z12" s="66">
        <x:f t="shared" si="2"/>
        <x:v>9</x:v>
      </x:c>
    </x:row>
    <x:row r="13" ht="15.75" customHeight="1">
      <x:c r="A13" s="65" t="s">
        <x:v>165</x:v>
      </x:c>
      <x:c r="B13" s="66" t="s">
        <x:v>163</x:v>
      </x:c>
      <x:c r="C13" s="67" t="n">
        <x:f t="shared" ref="C13:Z13" si="3">($B$5*C5)+(C6*$B$6)+(C7*$B$7)+(C8*$B$8)+($B$9*C9)+($B$10*C10)</x:f>
        <x:v>23000</x:v>
      </x:c>
      <x:c r="D13" s="67">
        <x:f t="shared" si="3"/>
        <x:v>10100</x:v>
      </x:c>
      <x:c r="E13" s="67">
        <x:f t="shared" si="3"/>
        <x:v>0</x:v>
      </x:c>
      <x:c r="F13" s="67">
        <x:f t="shared" si="3"/>
        <x:v>4500</x:v>
      </x:c>
      <x:c r="G13" s="67">
        <x:f t="shared" si="3"/>
        <x:v>7500</x:v>
      </x:c>
      <x:c r="H13" s="67">
        <x:f t="shared" si="3"/>
        <x:v>0</x:v>
      </x:c>
      <x:c r="I13" s="67">
        <x:f t="shared" si="3"/>
        <x:v>0</x:v>
      </x:c>
      <x:c r="J13" s="67">
        <x:f t="shared" si="3"/>
        <x:v>0</x:v>
      </x:c>
      <x:c r="K13" s="67">
        <x:f t="shared" si="3"/>
        <x:v>0</x:v>
      </x:c>
      <x:c r="L13" s="67">
        <x:f t="shared" si="3"/>
        <x:v>0</x:v>
      </x:c>
      <x:c r="M13" s="67">
        <x:f t="shared" si="3"/>
        <x:v>0</x:v>
      </x:c>
      <x:c r="N13" s="67">
        <x:f t="shared" si="3"/>
        <x:v>0</x:v>
      </x:c>
      <x:c r="O13" s="67">
        <x:f t="shared" si="3"/>
        <x:v>0</x:v>
      </x:c>
      <x:c r="P13" s="67">
        <x:f t="shared" si="3"/>
        <x:v>0</x:v>
      </x:c>
      <x:c r="Q13" s="67">
        <x:f t="shared" si="3"/>
        <x:v>0</x:v>
      </x:c>
      <x:c r="R13" s="67">
        <x:f t="shared" si="3"/>
        <x:v>0</x:v>
      </x:c>
      <x:c r="S13" s="67">
        <x:f t="shared" si="3"/>
        <x:v>0</x:v>
      </x:c>
      <x:c r="T13" s="67">
        <x:f t="shared" si="3"/>
        <x:v>0</x:v>
      </x:c>
      <x:c r="U13" s="67">
        <x:f t="shared" si="3"/>
        <x:v>0</x:v>
      </x:c>
      <x:c r="V13" s="67">
        <x:f t="shared" si="3"/>
        <x:v>0</x:v>
      </x:c>
      <x:c r="W13" s="67">
        <x:f t="shared" si="3"/>
        <x:v>0</x:v>
      </x:c>
      <x:c r="X13" s="67">
        <x:f t="shared" si="3"/>
        <x:v>0</x:v>
      </x:c>
      <x:c r="Y13" s="67">
        <x:f t="shared" si="3"/>
        <x:v>0</x:v>
      </x:c>
      <x:c r="Z13" s="67">
        <x:f t="shared" si="3"/>
        <x:v>0</x:v>
      </x:c>
    </x:row>
    <x:row r="14" ht="15.75" customHeight="1">
      <x:c r="A14" s="68" t="s">
        <x:v>166</x:v>
      </x:c>
      <x:c r="B14" s="69" t="s">
        <x:v>163</x:v>
      </x:c>
      <x:c r="C14" s="70" t="n">
        <x:f>C13</x:f>
        <x:v>23000</x:v>
      </x:c>
      <x:c r="D14" s="70" t="n">
        <x:f t="shared" ref="D14:Z14" si="4">D13+C14</x:f>
        <x:v>33100</x:v>
      </x:c>
      <x:c r="E14" s="70">
        <x:f t="shared" si="4"/>
        <x:v>33100</x:v>
      </x:c>
      <x:c r="F14" s="70">
        <x:f t="shared" si="4"/>
        <x:v>37600</x:v>
      </x:c>
      <x:c r="G14" s="70">
        <x:f t="shared" si="4"/>
        <x:v>45100</x:v>
      </x:c>
      <x:c r="H14" s="70">
        <x:f t="shared" si="4"/>
        <x:v>45100</x:v>
      </x:c>
      <x:c r="I14" s="70">
        <x:f t="shared" si="4"/>
        <x:v>45100</x:v>
      </x:c>
      <x:c r="J14" s="70">
        <x:f t="shared" si="4"/>
        <x:v>45100</x:v>
      </x:c>
      <x:c r="K14" s="70">
        <x:f t="shared" si="4"/>
        <x:v>45100</x:v>
      </x:c>
      <x:c r="L14" s="70">
        <x:f t="shared" si="4"/>
        <x:v>45100</x:v>
      </x:c>
      <x:c r="M14" s="70">
        <x:f t="shared" si="4"/>
        <x:v>45100</x:v>
      </x:c>
      <x:c r="N14" s="70">
        <x:f t="shared" si="4"/>
        <x:v>45100</x:v>
      </x:c>
      <x:c r="O14" s="70">
        <x:f t="shared" si="4"/>
        <x:v>45100</x:v>
      </x:c>
      <x:c r="P14" s="70">
        <x:f t="shared" si="4"/>
        <x:v>45100</x:v>
      </x:c>
      <x:c r="Q14" s="70">
        <x:f t="shared" si="4"/>
        <x:v>45100</x:v>
      </x:c>
      <x:c r="R14" s="70">
        <x:f t="shared" si="4"/>
        <x:v>45100</x:v>
      </x:c>
      <x:c r="S14" s="70">
        <x:f t="shared" si="4"/>
        <x:v>45100</x:v>
      </x:c>
      <x:c r="T14" s="70">
        <x:f t="shared" si="4"/>
        <x:v>45100</x:v>
      </x:c>
      <x:c r="U14" s="70">
        <x:f t="shared" si="4"/>
        <x:v>45100</x:v>
      </x:c>
      <x:c r="V14" s="70">
        <x:f t="shared" si="4"/>
        <x:v>45100</x:v>
      </x:c>
      <x:c r="W14" s="70">
        <x:f t="shared" si="4"/>
        <x:v>45100</x:v>
      </x:c>
      <x:c r="X14" s="70">
        <x:f t="shared" si="4"/>
        <x:v>45100</x:v>
      </x:c>
      <x:c r="Y14" s="70">
        <x:f t="shared" si="4"/>
        <x:v>45100</x:v>
      </x:c>
      <x:c r="Z14" s="70">
        <x:f t="shared" si="4"/>
        <x:v>45100</x:v>
      </x:c>
    </x:row>
    <x:row r="15" ht="15.75" customHeight="1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  <x:c r="O15" s="25"/>
      <x:c r="P15" s="25"/>
      <x:c r="Q15" s="25"/>
      <x:c r="R15" s="25"/>
      <x:c r="S15" s="25"/>
      <x:c r="T15" s="25"/>
      <x:c r="U15" s="25"/>
      <x:c r="V15" s="25"/>
      <x:c r="W15" s="25"/>
      <x:c r="X15" s="25"/>
      <x:c r="Y15" s="25"/>
      <x:c r="Z15" s="25"/>
    </x:row>
    <x:row r="16" ht="15.75" customHeight="1">
      <x:c r="A16" s="60" t="s">
        <x:v>167</x:v>
      </x:c>
      <x:c r="B16" s="61" t="s">
        <x:v>155</x:v>
      </x:c>
      <x:c r="C16" s="61" t="s">
        <x:v>6</x:v>
      </x:c>
      <x:c r="D16" s="61" t="s">
        <x:v>7</x:v>
      </x:c>
      <x:c r="E16" s="61" t="s">
        <x:v>8</x:v>
      </x:c>
      <x:c r="F16" s="61" t="s">
        <x:v>9</x:v>
      </x:c>
      <x:c r="G16" s="61" t="s">
        <x:v>10</x:v>
      </x:c>
      <x:c r="H16" s="61" t="s">
        <x:v>11</x:v>
      </x:c>
      <x:c r="I16" s="61" t="s">
        <x:v>12</x:v>
      </x:c>
      <x:c r="J16" s="61" t="s">
        <x:v>13</x:v>
      </x:c>
      <x:c r="K16" s="61" t="s">
        <x:v>14</x:v>
      </x:c>
      <x:c r="L16" s="61" t="s">
        <x:v>15</x:v>
      </x:c>
      <x:c r="M16" s="61" t="s">
        <x:v>16</x:v>
      </x:c>
      <x:c r="N16" s="61" t="s">
        <x:v>17</x:v>
      </x:c>
      <x:c r="O16" s="61" t="s">
        <x:v>18</x:v>
      </x:c>
      <x:c r="P16" s="61" t="s">
        <x:v>19</x:v>
      </x:c>
      <x:c r="Q16" s="61" t="s">
        <x:v>20</x:v>
      </x:c>
      <x:c r="R16" s="61" t="s">
        <x:v>21</x:v>
      </x:c>
      <x:c r="S16" s="61" t="s">
        <x:v>22</x:v>
      </x:c>
      <x:c r="T16" s="61" t="s">
        <x:v>23</x:v>
      </x:c>
      <x:c r="U16" s="61" t="s">
        <x:v>24</x:v>
      </x:c>
      <x:c r="V16" s="61" t="s">
        <x:v>25</x:v>
      </x:c>
      <x:c r="W16" s="61" t="s">
        <x:v>26</x:v>
      </x:c>
      <x:c r="X16" s="61" t="s">
        <x:v>27</x:v>
      </x:c>
      <x:c r="Y16" s="61" t="s">
        <x:v>28</x:v>
      </x:c>
      <x:c r="Z16" s="61" t="s">
        <x:v>29</x:v>
      </x:c>
    </x:row>
    <x:row r="17" ht="15.75" customHeight="1">
      <x:c r="A17" s="62" t="s">
        <x:v>168</x:v>
      </x:c>
      <x:c r="B17" s="63">
        <x:v>15000.0</x:v>
      </x:c>
      <x:c r="C17" s="64">
        <x:v>1.0</x:v>
      </x:c>
      <x:c r="D17" s="64">
        <x:v>0.0</x:v>
      </x:c>
      <x:c r="E17" s="64">
        <x:v>0.0</x:v>
      </x:c>
      <x:c r="F17" s="64">
        <x:v>0.0</x:v>
      </x:c>
      <x:c r="G17" s="64">
        <x:v>0.0</x:v>
      </x:c>
      <x:c r="H17" s="64">
        <x:v>0.0</x:v>
      </x:c>
      <x:c r="I17" s="64">
        <x:v>0.0</x:v>
      </x:c>
      <x:c r="J17" s="64">
        <x:v>0.0</x:v>
      </x:c>
      <x:c r="K17" s="64">
        <x:v>0.0</x:v>
      </x:c>
      <x:c r="L17" s="64">
        <x:v>0.0</x:v>
      </x:c>
      <x:c r="M17" s="64">
        <x:v>0.0</x:v>
      </x:c>
      <x:c r="N17" s="64">
        <x:v>0.0</x:v>
      </x:c>
      <x:c r="O17" s="64">
        <x:v>0.0</x:v>
      </x:c>
      <x:c r="P17" s="64">
        <x:v>0.0</x:v>
      </x:c>
      <x:c r="Q17" s="64">
        <x:v>0.0</x:v>
      </x:c>
      <x:c r="R17" s="64">
        <x:v>0.0</x:v>
      </x:c>
      <x:c r="S17" s="64">
        <x:v>0.0</x:v>
      </x:c>
      <x:c r="T17" s="64">
        <x:v>0.0</x:v>
      </x:c>
      <x:c r="U17" s="64">
        <x:v>0.0</x:v>
      </x:c>
      <x:c r="V17" s="64">
        <x:v>0.0</x:v>
      </x:c>
      <x:c r="W17" s="64">
        <x:v>0.0</x:v>
      </x:c>
      <x:c r="X17" s="64">
        <x:v>0.0</x:v>
      </x:c>
      <x:c r="Y17" s="64">
        <x:v>0.0</x:v>
      </x:c>
      <x:c r="Z17" s="64">
        <x:v>0.0</x:v>
      </x:c>
    </x:row>
    <x:row r="18" ht="15.75" customHeight="1">
      <x:c r="A18" s="62" t="s">
        <x:v>169</x:v>
      </x:c>
      <x:c r="B18" s="63">
        <x:v>6000.0</x:v>
      </x:c>
      <x:c r="C18" s="64">
        <x:v>0.0</x:v>
      </x:c>
      <x:c r="D18" s="64">
        <x:v>1.0</x:v>
      </x:c>
      <x:c r="E18" s="64">
        <x:v>0.0</x:v>
      </x:c>
      <x:c r="F18" s="64">
        <x:v>0.0</x:v>
      </x:c>
      <x:c r="G18" s="64">
        <x:v>0.0</x:v>
      </x:c>
      <x:c r="H18" s="64">
        <x:v>0.0</x:v>
      </x:c>
      <x:c r="I18" s="64">
        <x:v>0.0</x:v>
      </x:c>
      <x:c r="J18" s="64">
        <x:v>0.0</x:v>
      </x:c>
      <x:c r="K18" s="64">
        <x:v>0.0</x:v>
      </x:c>
      <x:c r="L18" s="64">
        <x:v>0.0</x:v>
      </x:c>
      <x:c r="M18" s="64">
        <x:v>0.0</x:v>
      </x:c>
      <x:c r="N18" s="64">
        <x:v>0.0</x:v>
      </x:c>
      <x:c r="O18" s="64">
        <x:v>0.0</x:v>
      </x:c>
      <x:c r="P18" s="64">
        <x:v>0.0</x:v>
      </x:c>
      <x:c r="Q18" s="64">
        <x:v>0.0</x:v>
      </x:c>
      <x:c r="R18" s="64">
        <x:v>0.0</x:v>
      </x:c>
      <x:c r="S18" s="64">
        <x:v>0.0</x:v>
      </x:c>
      <x:c r="T18" s="64">
        <x:v>0.0</x:v>
      </x:c>
      <x:c r="U18" s="64">
        <x:v>0.0</x:v>
      </x:c>
      <x:c r="V18" s="64">
        <x:v>0.0</x:v>
      </x:c>
      <x:c r="W18" s="64">
        <x:v>0.0</x:v>
      </x:c>
      <x:c r="X18" s="64">
        <x:v>0.0</x:v>
      </x:c>
      <x:c r="Y18" s="64">
        <x:v>0.0</x:v>
      </x:c>
      <x:c r="Z18" s="64">
        <x:v>0.0</x:v>
      </x:c>
    </x:row>
    <x:row r="19" ht="15.75" customHeight="1">
      <x:c r="A19" s="62" t="s">
        <x:v>170</x:v>
      </x:c>
      <x:c r="B19" s="63">
        <x:v>2500.0</x:v>
      </x:c>
      <x:c r="C19" s="64">
        <x:v>2.0</x:v>
      </x:c>
      <x:c r="D19" s="64">
        <x:v>0.0</x:v>
      </x:c>
      <x:c r="E19" s="64">
        <x:v>1.0</x:v>
      </x:c>
      <x:c r="F19" s="64">
        <x:v>0.0</x:v>
      </x:c>
      <x:c r="G19" s="64">
        <x:v>1.0</x:v>
      </x:c>
      <x:c r="H19" s="64">
        <x:v>0.0</x:v>
      </x:c>
      <x:c r="I19" s="64">
        <x:v>0.0</x:v>
      </x:c>
      <x:c r="J19" s="64">
        <x:v>0.0</x:v>
      </x:c>
      <x:c r="K19" s="64">
        <x:v>0.0</x:v>
      </x:c>
      <x:c r="L19" s="64">
        <x:v>0.0</x:v>
      </x:c>
      <x:c r="M19" s="64">
        <x:v>0.0</x:v>
      </x:c>
      <x:c r="N19" s="64">
        <x:v>0.0</x:v>
      </x:c>
      <x:c r="O19" s="64">
        <x:v>0.0</x:v>
      </x:c>
      <x:c r="P19" s="64">
        <x:v>0.0</x:v>
      </x:c>
      <x:c r="Q19" s="64">
        <x:v>0.0</x:v>
      </x:c>
      <x:c r="R19" s="64">
        <x:v>0.0</x:v>
      </x:c>
      <x:c r="S19" s="64">
        <x:v>0.0</x:v>
      </x:c>
      <x:c r="T19" s="64">
        <x:v>0.0</x:v>
      </x:c>
      <x:c r="U19" s="64">
        <x:v>0.0</x:v>
      </x:c>
      <x:c r="V19" s="64">
        <x:v>0.0</x:v>
      </x:c>
      <x:c r="W19" s="64">
        <x:v>0.0</x:v>
      </x:c>
      <x:c r="X19" s="64">
        <x:v>0.0</x:v>
      </x:c>
      <x:c r="Y19" s="64">
        <x:v>0.0</x:v>
      </x:c>
      <x:c r="Z19" s="64">
        <x:v>0.0</x:v>
      </x:c>
    </x:row>
    <x:row r="20" ht="15.75" customHeight="1">
      <x:c r="A20" s="62" t="s">
        <x:v>171</x:v>
      </x:c>
      <x:c r="B20" s="63">
        <x:v>1800.0</x:v>
      </x:c>
      <x:c r="C20" s="64">
        <x:v>0.0</x:v>
      </x:c>
      <x:c r="D20" s="64">
        <x:v>1.0</x:v>
      </x:c>
      <x:c r="E20" s="64">
        <x:v>0.0</x:v>
      </x:c>
      <x:c r="F20" s="64">
        <x:v>1.0</x:v>
      </x:c>
      <x:c r="G20" s="64">
        <x:v>0.0</x:v>
      </x:c>
      <x:c r="H20" s="64">
        <x:v>1.0</x:v>
      </x:c>
      <x:c r="I20" s="64">
        <x:v>0.0</x:v>
      </x:c>
      <x:c r="J20" s="64">
        <x:v>1.0</x:v>
      </x:c>
      <x:c r="K20" s="64">
        <x:v>0.0</x:v>
      </x:c>
      <x:c r="L20" s="64">
        <x:v>1.0</x:v>
      </x:c>
      <x:c r="M20" s="64">
        <x:v>0.0</x:v>
      </x:c>
      <x:c r="N20" s="64">
        <x:v>1.0</x:v>
      </x:c>
      <x:c r="O20" s="64">
        <x:v>0.0</x:v>
      </x:c>
      <x:c r="P20" s="64">
        <x:v>0.0</x:v>
      </x:c>
      <x:c r="Q20" s="64">
        <x:v>0.0</x:v>
      </x:c>
      <x:c r="R20" s="64">
        <x:v>0.0</x:v>
      </x:c>
      <x:c r="S20" s="64">
        <x:v>0.0</x:v>
      </x:c>
      <x:c r="T20" s="64">
        <x:v>0.0</x:v>
      </x:c>
      <x:c r="U20" s="64">
        <x:v>0.0</x:v>
      </x:c>
      <x:c r="V20" s="64">
        <x:v>0.0</x:v>
      </x:c>
      <x:c r="W20" s="64">
        <x:v>0.0</x:v>
      </x:c>
      <x:c r="X20" s="64">
        <x:v>0.0</x:v>
      </x:c>
      <x:c r="Y20" s="64">
        <x:v>0.0</x:v>
      </x:c>
      <x:c r="Z20" s="64">
        <x:v>0.0</x:v>
      </x:c>
    </x:row>
    <x:row r="21" ht="15.75" customHeight="1">
      <x:c r="A21" s="62" t="s">
        <x:v>172</x:v>
      </x:c>
      <x:c r="B21" s="63">
        <x:v>1400.0</x:v>
      </x:c>
      <x:c r="C21" s="64">
        <x:v>0.0</x:v>
      </x:c>
      <x:c r="D21" s="64">
        <x:v>0.0</x:v>
      </x:c>
      <x:c r="E21" s="64">
        <x:v>0.0</x:v>
      </x:c>
      <x:c r="F21" s="64">
        <x:v>0.0</x:v>
      </x:c>
      <x:c r="G21" s="64">
        <x:v>2.0</x:v>
      </x:c>
      <x:c r="H21" s="64">
        <x:v>1.0</x:v>
      </x:c>
      <x:c r="I21" s="64">
        <x:v>2.0</x:v>
      </x:c>
      <x:c r="J21" s="64">
        <x:v>2.0</x:v>
      </x:c>
      <x:c r="K21" s="64">
        <x:v>3.0</x:v>
      </x:c>
      <x:c r="L21" s="64">
        <x:v>4.0</x:v>
      </x:c>
      <x:c r="M21" s="64">
        <x:v>0.0</x:v>
      </x:c>
      <x:c r="N21" s="64">
        <x:v>2.0</x:v>
      </x:c>
      <x:c r="O21" s="64">
        <x:v>0.0</x:v>
      </x:c>
      <x:c r="P21" s="64">
        <x:v>0.0</x:v>
      </x:c>
      <x:c r="Q21" s="64">
        <x:v>0.0</x:v>
      </x:c>
      <x:c r="R21" s="64">
        <x:v>0.0</x:v>
      </x:c>
      <x:c r="S21" s="64">
        <x:v>0.0</x:v>
      </x:c>
      <x:c r="T21" s="64">
        <x:v>0.0</x:v>
      </x:c>
      <x:c r="U21" s="64">
        <x:v>0.0</x:v>
      </x:c>
      <x:c r="V21" s="64">
        <x:v>0.0</x:v>
      </x:c>
      <x:c r="W21" s="64">
        <x:v>0.0</x:v>
      </x:c>
      <x:c r="X21" s="64">
        <x:v>0.0</x:v>
      </x:c>
      <x:c r="Y21" s="64">
        <x:v>0.0</x:v>
      </x:c>
      <x:c r="Z21" s="64">
        <x:v>0.0</x:v>
      </x:c>
    </x:row>
    <x:row r="22" ht="15.75" customHeight="1">
      <x:c r="A22" s="62" t="s">
        <x:v>173</x:v>
      </x:c>
      <x:c r="B22" s="63">
        <x:v>1500.0</x:v>
      </x:c>
      <x:c r="C22" s="64">
        <x:v>0.0</x:v>
      </x:c>
      <x:c r="D22" s="64">
        <x:v>0.0</x:v>
      </x:c>
      <x:c r="E22" s="64">
        <x:v>0.0</x:v>
      </x:c>
      <x:c r="F22" s="64">
        <x:v>0.0</x:v>
      </x:c>
      <x:c r="G22" s="64">
        <x:v>4.0</x:v>
      </x:c>
      <x:c r="H22" s="64">
        <x:v>3.0</x:v>
      </x:c>
      <x:c r="I22" s="64">
        <x:v>0.0</x:v>
      </x:c>
      <x:c r="J22" s="64">
        <x:v>0.0</x:v>
      </x:c>
      <x:c r="K22" s="64">
        <x:v>0.0</x:v>
      </x:c>
      <x:c r="L22" s="64">
        <x:v>0.0</x:v>
      </x:c>
      <x:c r="M22" s="64">
        <x:v>0.0</x:v>
      </x:c>
      <x:c r="N22" s="64">
        <x:v>0.0</x:v>
      </x:c>
      <x:c r="O22" s="64">
        <x:v>0.0</x:v>
      </x:c>
      <x:c r="P22" s="64">
        <x:v>0.0</x:v>
      </x:c>
      <x:c r="Q22" s="64">
        <x:v>0.0</x:v>
      </x:c>
      <x:c r="R22" s="64">
        <x:v>0.0</x:v>
      </x:c>
      <x:c r="S22" s="64">
        <x:v>0.0</x:v>
      </x:c>
      <x:c r="T22" s="64">
        <x:v>0.0</x:v>
      </x:c>
      <x:c r="U22" s="64">
        <x:v>0.0</x:v>
      </x:c>
      <x:c r="V22" s="64">
        <x:v>0.0</x:v>
      </x:c>
      <x:c r="W22" s="64">
        <x:v>0.0</x:v>
      </x:c>
      <x:c r="X22" s="64">
        <x:v>0.0</x:v>
      </x:c>
      <x:c r="Y22" s="64">
        <x:v>0.0</x:v>
      </x:c>
      <x:c r="Z22" s="64">
        <x:v>0.0</x:v>
      </x:c>
    </x:row>
    <x:row r="23" ht="15.75" customHeight="1">
      <x:c r="A23" s="62" t="s">
        <x:v>174</x:v>
      </x:c>
      <x:c r="B23" s="63">
        <x:v>1000.0</x:v>
      </x:c>
      <x:c r="C23" s="64">
        <x:v>0.0</x:v>
      </x:c>
      <x:c r="D23" s="64">
        <x:v>0.0</x:v>
      </x:c>
      <x:c r="E23" s="64">
        <x:v>0.0</x:v>
      </x:c>
      <x:c r="F23" s="64">
        <x:v>0.0</x:v>
      </x:c>
      <x:c r="G23" s="64">
        <x:v>1.0</x:v>
      </x:c>
      <x:c r="H23" s="64">
        <x:v>1.0</x:v>
      </x:c>
      <x:c r="I23" s="64">
        <x:v>1.0</x:v>
      </x:c>
      <x:c r="J23" s="64">
        <x:v>1.0</x:v>
      </x:c>
      <x:c r="K23" s="64">
        <x:v>1.0</x:v>
      </x:c>
      <x:c r="L23" s="64">
        <x:v>0.0</x:v>
      </x:c>
      <x:c r="M23" s="64">
        <x:v>0.0</x:v>
      </x:c>
      <x:c r="N23" s="64">
        <x:v>0.0</x:v>
      </x:c>
      <x:c r="O23" s="64">
        <x:v>0.0</x:v>
      </x:c>
      <x:c r="P23" s="64">
        <x:v>0.0</x:v>
      </x:c>
      <x:c r="Q23" s="64">
        <x:v>0.0</x:v>
      </x:c>
      <x:c r="R23" s="64">
        <x:v>0.0</x:v>
      </x:c>
      <x:c r="S23" s="64">
        <x:v>0.0</x:v>
      </x:c>
      <x:c r="T23" s="64">
        <x:v>0.0</x:v>
      </x:c>
      <x:c r="U23" s="64">
        <x:v>0.0</x:v>
      </x:c>
      <x:c r="V23" s="64">
        <x:v>0.0</x:v>
      </x:c>
      <x:c r="W23" s="64">
        <x:v>0.0</x:v>
      </x:c>
      <x:c r="X23" s="64">
        <x:v>0.0</x:v>
      </x:c>
      <x:c r="Y23" s="64">
        <x:v>0.0</x:v>
      </x:c>
      <x:c r="Z23" s="64">
        <x:v>0.0</x:v>
      </x:c>
    </x:row>
    <x:row r="24" ht="15.75" customHeight="1">
      <x:c r="A24" s="62" t="s">
        <x:v>175</x:v>
      </x:c>
      <x:c r="B24" s="63">
        <x:v>1250.0</x:v>
      </x:c>
      <x:c r="C24" s="64">
        <x:v>0.0</x:v>
      </x:c>
      <x:c r="D24" s="64">
        <x:v>0.0</x:v>
      </x:c>
      <x:c r="E24" s="64">
        <x:v>0.0</x:v>
      </x:c>
      <x:c r="F24" s="64">
        <x:v>0.0</x:v>
      </x:c>
      <x:c r="G24" s="64">
        <x:v>1.0</x:v>
      </x:c>
      <x:c r="H24" s="64">
        <x:v>2.0</x:v>
      </x:c>
      <x:c r="I24" s="64">
        <x:v>2.0</x:v>
      </x:c>
      <x:c r="J24" s="64">
        <x:v>2.0</x:v>
      </x:c>
      <x:c r="K24" s="64">
        <x:v>3.0</x:v>
      </x:c>
      <x:c r="L24" s="64">
        <x:v>3.0</x:v>
      </x:c>
      <x:c r="M24" s="64">
        <x:v>1.0</x:v>
      </x:c>
      <x:c r="N24" s="64">
        <x:v>2.0</x:v>
      </x:c>
      <x:c r="O24" s="64">
        <x:v>0.0</x:v>
      </x:c>
      <x:c r="P24" s="64">
        <x:v>0.0</x:v>
      </x:c>
      <x:c r="Q24" s="64">
        <x:v>0.0</x:v>
      </x:c>
      <x:c r="R24" s="64">
        <x:v>0.0</x:v>
      </x:c>
      <x:c r="S24" s="64">
        <x:v>0.0</x:v>
      </x:c>
      <x:c r="T24" s="64">
        <x:v>0.0</x:v>
      </x:c>
      <x:c r="U24" s="64">
        <x:v>0.0</x:v>
      </x:c>
      <x:c r="V24" s="64">
        <x:v>0.0</x:v>
      </x:c>
      <x:c r="W24" s="64">
        <x:v>0.0</x:v>
      </x:c>
      <x:c r="X24" s="64">
        <x:v>0.0</x:v>
      </x:c>
      <x:c r="Y24" s="64">
        <x:v>0.0</x:v>
      </x:c>
      <x:c r="Z24" s="64">
        <x:v>0.0</x:v>
      </x:c>
    </x:row>
    <x:row r="25" ht="15.75" customHeight="1">
      <x:c r="A25" s="65" t="s">
        <x:v>162</x:v>
      </x:c>
      <x:c r="B25" s="66" t="s">
        <x:v>163</x:v>
      </x:c>
      <x:c r="C25" s="66" t="n">
        <x:f t="shared" ref="C25:Z25" si="5">SUM(C17:C24)</x:f>
        <x:v>3</x:v>
      </x:c>
      <x:c r="D25" s="66">
        <x:f t="shared" si="5"/>
        <x:v>2</x:v>
      </x:c>
      <x:c r="E25" s="66">
        <x:f t="shared" si="5"/>
        <x:v>1</x:v>
      </x:c>
      <x:c r="F25" s="66">
        <x:f t="shared" si="5"/>
        <x:v>1</x:v>
      </x:c>
      <x:c r="G25" s="66">
        <x:f t="shared" si="5"/>
        <x:v>9</x:v>
      </x:c>
      <x:c r="H25" s="66">
        <x:f t="shared" si="5"/>
        <x:v>8</x:v>
      </x:c>
      <x:c r="I25" s="66">
        <x:f t="shared" si="5"/>
        <x:v>5</x:v>
      </x:c>
      <x:c r="J25" s="66">
        <x:f t="shared" si="5"/>
        <x:v>6</x:v>
      </x:c>
      <x:c r="K25" s="66">
        <x:f t="shared" si="5"/>
        <x:v>7</x:v>
      </x:c>
      <x:c r="L25" s="66">
        <x:f t="shared" si="5"/>
        <x:v>8</x:v>
      </x:c>
      <x:c r="M25" s="66">
        <x:f t="shared" si="5"/>
        <x:v>1</x:v>
      </x:c>
      <x:c r="N25" s="66">
        <x:f t="shared" si="5"/>
        <x:v>5</x:v>
      </x:c>
      <x:c r="O25" s="66">
        <x:f t="shared" si="5"/>
        <x:v>0</x:v>
      </x:c>
      <x:c r="P25" s="66">
        <x:f t="shared" si="5"/>
        <x:v>0</x:v>
      </x:c>
      <x:c r="Q25" s="66">
        <x:f t="shared" si="5"/>
        <x:v>0</x:v>
      </x:c>
      <x:c r="R25" s="66">
        <x:f t="shared" si="5"/>
        <x:v>0</x:v>
      </x:c>
      <x:c r="S25" s="66">
        <x:f t="shared" si="5"/>
        <x:v>0</x:v>
      </x:c>
      <x:c r="T25" s="66">
        <x:f t="shared" si="5"/>
        <x:v>0</x:v>
      </x:c>
      <x:c r="U25" s="66">
        <x:f t="shared" si="5"/>
        <x:v>0</x:v>
      </x:c>
      <x:c r="V25" s="66">
        <x:f t="shared" si="5"/>
        <x:v>0</x:v>
      </x:c>
      <x:c r="W25" s="66">
        <x:f t="shared" si="5"/>
        <x:v>0</x:v>
      </x:c>
      <x:c r="X25" s="66">
        <x:f t="shared" si="5"/>
        <x:v>0</x:v>
      </x:c>
      <x:c r="Y25" s="66">
        <x:f t="shared" si="5"/>
        <x:v>0</x:v>
      </x:c>
      <x:c r="Z25" s="66">
        <x:f t="shared" si="5"/>
        <x:v>0</x:v>
      </x:c>
    </x:row>
    <x:row r="26" ht="15.75" customHeight="1">
      <x:c r="A26" s="65" t="s">
        <x:v>164</x:v>
      </x:c>
      <x:c r="B26" s="66" t="s">
        <x:v>163</x:v>
      </x:c>
      <x:c r="C26" s="66" t="n">
        <x:f>C25</x:f>
        <x:v>3</x:v>
      </x:c>
      <x:c r="D26" s="66" t="n">
        <x:f t="shared" ref="D26:Z26" si="6">D25+C26</x:f>
        <x:v>5</x:v>
      </x:c>
      <x:c r="E26" s="66">
        <x:f t="shared" si="6"/>
        <x:v>6</x:v>
      </x:c>
      <x:c r="F26" s="66">
        <x:f t="shared" si="6"/>
        <x:v>7</x:v>
      </x:c>
      <x:c r="G26" s="66">
        <x:f t="shared" si="6"/>
        <x:v>16</x:v>
      </x:c>
      <x:c r="H26" s="66">
        <x:f t="shared" si="6"/>
        <x:v>24</x:v>
      </x:c>
      <x:c r="I26" s="66">
        <x:f t="shared" si="6"/>
        <x:v>29</x:v>
      </x:c>
      <x:c r="J26" s="66">
        <x:f t="shared" si="6"/>
        <x:v>35</x:v>
      </x:c>
      <x:c r="K26" s="66">
        <x:f t="shared" si="6"/>
        <x:v>42</x:v>
      </x:c>
      <x:c r="L26" s="66">
        <x:f t="shared" si="6"/>
        <x:v>50</x:v>
      </x:c>
      <x:c r="M26" s="66">
        <x:f t="shared" si="6"/>
        <x:v>51</x:v>
      </x:c>
      <x:c r="N26" s="66">
        <x:f t="shared" si="6"/>
        <x:v>56</x:v>
      </x:c>
      <x:c r="O26" s="66">
        <x:f t="shared" si="6"/>
        <x:v>56</x:v>
      </x:c>
      <x:c r="P26" s="66">
        <x:f t="shared" si="6"/>
        <x:v>56</x:v>
      </x:c>
      <x:c r="Q26" s="66">
        <x:f t="shared" si="6"/>
        <x:v>56</x:v>
      </x:c>
      <x:c r="R26" s="66">
        <x:f t="shared" si="6"/>
        <x:v>56</x:v>
      </x:c>
      <x:c r="S26" s="66">
        <x:f t="shared" si="6"/>
        <x:v>56</x:v>
      </x:c>
      <x:c r="T26" s="66">
        <x:f t="shared" si="6"/>
        <x:v>56</x:v>
      </x:c>
      <x:c r="U26" s="66">
        <x:f t="shared" si="6"/>
        <x:v>56</x:v>
      </x:c>
      <x:c r="V26" s="66">
        <x:f t="shared" si="6"/>
        <x:v>56</x:v>
      </x:c>
      <x:c r="W26" s="66">
        <x:f t="shared" si="6"/>
        <x:v>56</x:v>
      </x:c>
      <x:c r="X26" s="66">
        <x:f t="shared" si="6"/>
        <x:v>56</x:v>
      </x:c>
      <x:c r="Y26" s="66">
        <x:f t="shared" si="6"/>
        <x:v>56</x:v>
      </x:c>
      <x:c r="Z26" s="66">
        <x:f t="shared" si="6"/>
        <x:v>56</x:v>
      </x:c>
    </x:row>
    <x:row r="27" ht="15.75" customHeight="1">
      <x:c r="A27" s="65" t="s">
        <x:v>165</x:v>
      </x:c>
      <x:c r="B27" s="66" t="s">
        <x:v>163</x:v>
      </x:c>
      <x:c r="C27" s="67" t="n">
        <x:f t="shared" ref="C27:Z27" si="7">($B$17*C17)+($B$18*C18)+($B$19*C19)+($B$20*C20)+($B$21*C21)+($B$22*C22)+($B$23*C23)+($B$24*C24)</x:f>
        <x:v>20000</x:v>
      </x:c>
      <x:c r="D27" s="67">
        <x:f t="shared" si="7"/>
        <x:v>7800</x:v>
      </x:c>
      <x:c r="E27" s="67">
        <x:f t="shared" si="7"/>
        <x:v>2500</x:v>
      </x:c>
      <x:c r="F27" s="67">
        <x:f t="shared" si="7"/>
        <x:v>1800</x:v>
      </x:c>
      <x:c r="G27" s="67">
        <x:f t="shared" si="7"/>
        <x:v>13550</x:v>
      </x:c>
      <x:c r="H27" s="67">
        <x:f t="shared" si="7"/>
        <x:v>11200</x:v>
      </x:c>
      <x:c r="I27" s="67">
        <x:f t="shared" si="7"/>
        <x:v>6300</x:v>
      </x:c>
      <x:c r="J27" s="67">
        <x:f t="shared" si="7"/>
        <x:v>8100</x:v>
      </x:c>
      <x:c r="K27" s="67">
        <x:f t="shared" si="7"/>
        <x:v>8950</x:v>
      </x:c>
      <x:c r="L27" s="67">
        <x:f t="shared" si="7"/>
        <x:v>11150</x:v>
      </x:c>
      <x:c r="M27" s="67">
        <x:f t="shared" si="7"/>
        <x:v>1250</x:v>
      </x:c>
      <x:c r="N27" s="67">
        <x:f t="shared" si="7"/>
        <x:v>7100</x:v>
      </x:c>
      <x:c r="O27" s="67">
        <x:f t="shared" si="7"/>
        <x:v>0</x:v>
      </x:c>
      <x:c r="P27" s="67">
        <x:f t="shared" si="7"/>
        <x:v>0</x:v>
      </x:c>
      <x:c r="Q27" s="67">
        <x:f t="shared" si="7"/>
        <x:v>0</x:v>
      </x:c>
      <x:c r="R27" s="67">
        <x:f t="shared" si="7"/>
        <x:v>0</x:v>
      </x:c>
      <x:c r="S27" s="67">
        <x:f t="shared" si="7"/>
        <x:v>0</x:v>
      </x:c>
      <x:c r="T27" s="67">
        <x:f t="shared" si="7"/>
        <x:v>0</x:v>
      </x:c>
      <x:c r="U27" s="67">
        <x:f t="shared" si="7"/>
        <x:v>0</x:v>
      </x:c>
      <x:c r="V27" s="67">
        <x:f t="shared" si="7"/>
        <x:v>0</x:v>
      </x:c>
      <x:c r="W27" s="67">
        <x:f t="shared" si="7"/>
        <x:v>0</x:v>
      </x:c>
      <x:c r="X27" s="67">
        <x:f t="shared" si="7"/>
        <x:v>0</x:v>
      </x:c>
      <x:c r="Y27" s="67">
        <x:f t="shared" si="7"/>
        <x:v>0</x:v>
      </x:c>
      <x:c r="Z27" s="67">
        <x:f t="shared" si="7"/>
        <x:v>0</x:v>
      </x:c>
    </x:row>
    <x:row r="28" ht="15.75" customHeight="1">
      <x:c r="A28" s="68" t="s">
        <x:v>166</x:v>
      </x:c>
      <x:c r="B28" s="69" t="s">
        <x:v>163</x:v>
      </x:c>
      <x:c r="C28" s="70" t="n">
        <x:f>C27</x:f>
        <x:v>20000</x:v>
      </x:c>
      <x:c r="D28" s="70" t="n">
        <x:f t="shared" ref="D28:Z28" si="8">D27+C28</x:f>
        <x:v>27800</x:v>
      </x:c>
      <x:c r="E28" s="70">
        <x:f t="shared" si="8"/>
        <x:v>30300</x:v>
      </x:c>
      <x:c r="F28" s="70">
        <x:f t="shared" si="8"/>
        <x:v>32100</x:v>
      </x:c>
      <x:c r="G28" s="70">
        <x:f t="shared" si="8"/>
        <x:v>45650</x:v>
      </x:c>
      <x:c r="H28" s="70">
        <x:f t="shared" si="8"/>
        <x:v>56850</x:v>
      </x:c>
      <x:c r="I28" s="70">
        <x:f t="shared" si="8"/>
        <x:v>63150</x:v>
      </x:c>
      <x:c r="J28" s="70">
        <x:f t="shared" si="8"/>
        <x:v>71250</x:v>
      </x:c>
      <x:c r="K28" s="70">
        <x:f t="shared" si="8"/>
        <x:v>80200</x:v>
      </x:c>
      <x:c r="L28" s="70">
        <x:f t="shared" si="8"/>
        <x:v>91350</x:v>
      </x:c>
      <x:c r="M28" s="70">
        <x:f t="shared" si="8"/>
        <x:v>92600</x:v>
      </x:c>
      <x:c r="N28" s="70">
        <x:f t="shared" si="8"/>
        <x:v>99700</x:v>
      </x:c>
      <x:c r="O28" s="70">
        <x:f t="shared" si="8"/>
        <x:v>99700</x:v>
      </x:c>
      <x:c r="P28" s="70">
        <x:f t="shared" si="8"/>
        <x:v>99700</x:v>
      </x:c>
      <x:c r="Q28" s="70">
        <x:f t="shared" si="8"/>
        <x:v>99700</x:v>
      </x:c>
      <x:c r="R28" s="70">
        <x:f t="shared" si="8"/>
        <x:v>99700</x:v>
      </x:c>
      <x:c r="S28" s="70">
        <x:f t="shared" si="8"/>
        <x:v>99700</x:v>
      </x:c>
      <x:c r="T28" s="70">
        <x:f t="shared" si="8"/>
        <x:v>99700</x:v>
      </x:c>
      <x:c r="U28" s="70">
        <x:f t="shared" si="8"/>
        <x:v>99700</x:v>
      </x:c>
      <x:c r="V28" s="70">
        <x:f t="shared" si="8"/>
        <x:v>99700</x:v>
      </x:c>
      <x:c r="W28" s="70">
        <x:f t="shared" si="8"/>
        <x:v>99700</x:v>
      </x:c>
      <x:c r="X28" s="70">
        <x:f t="shared" si="8"/>
        <x:v>99700</x:v>
      </x:c>
      <x:c r="Y28" s="70">
        <x:f t="shared" si="8"/>
        <x:v>99700</x:v>
      </x:c>
      <x:c r="Z28" s="70">
        <x:f t="shared" si="8"/>
        <x:v>99700</x:v>
      </x:c>
    </x:row>
    <x:row r="29" ht="15.75" customHeight="1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  <x:c r="O29" s="25"/>
      <x:c r="P29" s="25"/>
      <x:c r="Q29" s="25"/>
      <x:c r="R29" s="25"/>
      <x:c r="S29" s="25"/>
      <x:c r="T29" s="25"/>
      <x:c r="U29" s="25"/>
      <x:c r="V29" s="25"/>
      <x:c r="W29" s="25"/>
      <x:c r="X29" s="25"/>
      <x:c r="Y29" s="25"/>
      <x:c r="Z29" s="25"/>
    </x:row>
    <x:row r="30" ht="15.75" customHeight="1">
      <x:c r="A30" s="60" t="s">
        <x:v>176</x:v>
      </x:c>
      <x:c r="B30" s="61" t="s">
        <x:v>155</x:v>
      </x:c>
      <x:c r="C30" s="61" t="s">
        <x:v>6</x:v>
      </x:c>
      <x:c r="D30" s="61" t="s">
        <x:v>7</x:v>
      </x:c>
      <x:c r="E30" s="61" t="s">
        <x:v>8</x:v>
      </x:c>
      <x:c r="F30" s="61" t="s">
        <x:v>9</x:v>
      </x:c>
      <x:c r="G30" s="61" t="s">
        <x:v>10</x:v>
      </x:c>
      <x:c r="H30" s="61" t="s">
        <x:v>11</x:v>
      </x:c>
      <x:c r="I30" s="61" t="s">
        <x:v>12</x:v>
      </x:c>
      <x:c r="J30" s="61" t="s">
        <x:v>13</x:v>
      </x:c>
      <x:c r="K30" s="61" t="s">
        <x:v>14</x:v>
      </x:c>
      <x:c r="L30" s="61" t="s">
        <x:v>15</x:v>
      </x:c>
      <x:c r="M30" s="61" t="s">
        <x:v>16</x:v>
      </x:c>
      <x:c r="N30" s="61" t="s">
        <x:v>17</x:v>
      </x:c>
      <x:c r="O30" s="61" t="s">
        <x:v>18</x:v>
      </x:c>
      <x:c r="P30" s="61" t="s">
        <x:v>19</x:v>
      </x:c>
      <x:c r="Q30" s="61" t="s">
        <x:v>20</x:v>
      </x:c>
      <x:c r="R30" s="61" t="s">
        <x:v>21</x:v>
      </x:c>
      <x:c r="S30" s="61" t="s">
        <x:v>22</x:v>
      </x:c>
      <x:c r="T30" s="61" t="s">
        <x:v>23</x:v>
      </x:c>
      <x:c r="U30" s="61" t="s">
        <x:v>24</x:v>
      </x:c>
      <x:c r="V30" s="61" t="s">
        <x:v>25</x:v>
      </x:c>
      <x:c r="W30" s="61" t="s">
        <x:v>26</x:v>
      </x:c>
      <x:c r="X30" s="61" t="s">
        <x:v>27</x:v>
      </x:c>
      <x:c r="Y30" s="61" t="s">
        <x:v>28</x:v>
      </x:c>
      <x:c r="Z30" s="61" t="s">
        <x:v>29</x:v>
      </x:c>
    </x:row>
    <x:row r="31" ht="15.75" customHeight="1">
      <x:c r="A31" s="62" t="s">
        <x:v>177</x:v>
      </x:c>
      <x:c r="B31" s="63">
        <x:v>15000.0</x:v>
      </x:c>
      <x:c r="C31" s="64">
        <x:v>1.0</x:v>
      </x:c>
      <x:c r="D31" s="64">
        <x:v>0.0</x:v>
      </x:c>
      <x:c r="E31" s="64">
        <x:v>0.0</x:v>
      </x:c>
      <x:c r="F31" s="64">
        <x:v>0.0</x:v>
      </x:c>
      <x:c r="G31" s="64">
        <x:v>0.0</x:v>
      </x:c>
      <x:c r="H31" s="64">
        <x:v>0.0</x:v>
      </x:c>
      <x:c r="I31" s="64">
        <x:v>0.0</x:v>
      </x:c>
      <x:c r="J31" s="64">
        <x:v>0.0</x:v>
      </x:c>
      <x:c r="K31" s="64">
        <x:v>0.0</x:v>
      </x:c>
      <x:c r="L31" s="64">
        <x:v>0.0</x:v>
      </x:c>
      <x:c r="M31" s="64">
        <x:v>0.0</x:v>
      </x:c>
      <x:c r="N31" s="64">
        <x:v>0.0</x:v>
      </x:c>
      <x:c r="O31" s="64">
        <x:v>0.0</x:v>
      </x:c>
      <x:c r="P31" s="64">
        <x:v>0.0</x:v>
      </x:c>
      <x:c r="Q31" s="64">
        <x:v>0.0</x:v>
      </x:c>
      <x:c r="R31" s="64">
        <x:v>0.0</x:v>
      </x:c>
      <x:c r="S31" s="64">
        <x:v>0.0</x:v>
      </x:c>
      <x:c r="T31" s="64">
        <x:v>0.0</x:v>
      </x:c>
      <x:c r="U31" s="64">
        <x:v>0.0</x:v>
      </x:c>
      <x:c r="V31" s="64">
        <x:v>0.0</x:v>
      </x:c>
      <x:c r="W31" s="64">
        <x:v>0.0</x:v>
      </x:c>
      <x:c r="X31" s="64">
        <x:v>0.0</x:v>
      </x:c>
      <x:c r="Y31" s="64">
        <x:v>0.0</x:v>
      </x:c>
      <x:c r="Z31" s="64">
        <x:v>0.0</x:v>
      </x:c>
    </x:row>
    <x:row r="32" ht="15.75" customHeight="1">
      <x:c r="A32" s="62" t="s">
        <x:v>178</x:v>
      </x:c>
      <x:c r="B32" s="63">
        <x:v>9000.0</x:v>
      </x:c>
      <x:c r="C32" s="64">
        <x:v>1.0</x:v>
      </x:c>
      <x:c r="D32" s="64">
        <x:v>0.0</x:v>
      </x:c>
      <x:c r="E32" s="64">
        <x:v>1.0</x:v>
      </x:c>
      <x:c r="F32" s="64">
        <x:v>0.0</x:v>
      </x:c>
      <x:c r="G32" s="64">
        <x:v>0.0</x:v>
      </x:c>
      <x:c r="H32" s="64">
        <x:v>0.0</x:v>
      </x:c>
      <x:c r="I32" s="64">
        <x:v>0.0</x:v>
      </x:c>
      <x:c r="J32" s="64">
        <x:v>0.0</x:v>
      </x:c>
      <x:c r="K32" s="64">
        <x:v>0.0</x:v>
      </x:c>
      <x:c r="L32" s="64">
        <x:v>0.0</x:v>
      </x:c>
      <x:c r="M32" s="64">
        <x:v>0.0</x:v>
      </x:c>
      <x:c r="N32" s="64">
        <x:v>0.0</x:v>
      </x:c>
      <x:c r="O32" s="64">
        <x:v>0.0</x:v>
      </x:c>
      <x:c r="P32" s="64">
        <x:v>0.0</x:v>
      </x:c>
      <x:c r="Q32" s="64">
        <x:v>0.0</x:v>
      </x:c>
      <x:c r="R32" s="64">
        <x:v>0.0</x:v>
      </x:c>
      <x:c r="S32" s="64">
        <x:v>0.0</x:v>
      </x:c>
      <x:c r="T32" s="64">
        <x:v>0.0</x:v>
      </x:c>
      <x:c r="U32" s="64">
        <x:v>0.0</x:v>
      </x:c>
      <x:c r="V32" s="64">
        <x:v>0.0</x:v>
      </x:c>
      <x:c r="W32" s="64">
        <x:v>0.0</x:v>
      </x:c>
      <x:c r="X32" s="64">
        <x:v>0.0</x:v>
      </x:c>
      <x:c r="Y32" s="64">
        <x:v>0.0</x:v>
      </x:c>
      <x:c r="Z32" s="64">
        <x:v>0.0</x:v>
      </x:c>
    </x:row>
    <x:row r="33" ht="15.75" customHeight="1">
      <x:c r="A33" s="62" t="s">
        <x:v>179</x:v>
      </x:c>
      <x:c r="B33" s="63">
        <x:v>5000.0</x:v>
      </x:c>
      <x:c r="C33" s="64">
        <x:v>4.0</x:v>
      </x:c>
      <x:c r="D33" s="64">
        <x:v>1.0</x:v>
      </x:c>
      <x:c r="E33" s="64">
        <x:v>1.0</x:v>
      </x:c>
      <x:c r="F33" s="64">
        <x:v>0.0</x:v>
      </x:c>
      <x:c r="G33" s="64">
        <x:v>0.0</x:v>
      </x:c>
      <x:c r="H33" s="64">
        <x:v>0.0</x:v>
      </x:c>
      <x:c r="I33" s="64">
        <x:v>0.0</x:v>
      </x:c>
      <x:c r="J33" s="64">
        <x:v>0.0</x:v>
      </x:c>
      <x:c r="K33" s="64">
        <x:v>0.0</x:v>
      </x:c>
      <x:c r="L33" s="64">
        <x:v>0.0</x:v>
      </x:c>
      <x:c r="M33" s="64">
        <x:v>0.0</x:v>
      </x:c>
      <x:c r="N33" s="64">
        <x:v>0.0</x:v>
      </x:c>
      <x:c r="O33" s="64">
        <x:v>0.0</x:v>
      </x:c>
      <x:c r="P33" s="64">
        <x:v>0.0</x:v>
      </x:c>
      <x:c r="Q33" s="64">
        <x:v>0.0</x:v>
      </x:c>
      <x:c r="R33" s="64">
        <x:v>0.0</x:v>
      </x:c>
      <x:c r="S33" s="64">
        <x:v>0.0</x:v>
      </x:c>
      <x:c r="T33" s="64">
        <x:v>0.0</x:v>
      </x:c>
      <x:c r="U33" s="64">
        <x:v>0.0</x:v>
      </x:c>
      <x:c r="V33" s="64">
        <x:v>0.0</x:v>
      </x:c>
      <x:c r="W33" s="64">
        <x:v>0.0</x:v>
      </x:c>
      <x:c r="X33" s="64">
        <x:v>0.0</x:v>
      </x:c>
      <x:c r="Y33" s="64">
        <x:v>0.0</x:v>
      </x:c>
      <x:c r="Z33" s="64">
        <x:v>0.0</x:v>
      </x:c>
    </x:row>
    <x:row r="34" ht="15.75" customHeight="1">
      <x:c r="A34" s="62" t="s">
        <x:v>180</x:v>
      </x:c>
      <x:c r="B34" s="63">
        <x:v>3000.0</x:v>
      </x:c>
      <x:c r="C34" s="64">
        <x:v>5.0</x:v>
      </x:c>
      <x:c r="D34" s="64">
        <x:v>3.0</x:v>
      </x:c>
      <x:c r="E34" s="64">
        <x:v>1.0</x:v>
      </x:c>
      <x:c r="F34" s="64">
        <x:v>0.0</x:v>
      </x:c>
      <x:c r="G34" s="64">
        <x:v>0.0</x:v>
      </x:c>
      <x:c r="H34" s="64">
        <x:v>0.0</x:v>
      </x:c>
      <x:c r="I34" s="64">
        <x:v>0.0</x:v>
      </x:c>
      <x:c r="J34" s="64">
        <x:v>0.0</x:v>
      </x:c>
      <x:c r="K34" s="64">
        <x:v>0.0</x:v>
      </x:c>
      <x:c r="L34" s="64">
        <x:v>0.0</x:v>
      </x:c>
      <x:c r="M34" s="64">
        <x:v>0.0</x:v>
      </x:c>
      <x:c r="N34" s="64">
        <x:v>0.0</x:v>
      </x:c>
      <x:c r="O34" s="64">
        <x:v>0.0</x:v>
      </x:c>
      <x:c r="P34" s="64">
        <x:v>0.0</x:v>
      </x:c>
      <x:c r="Q34" s="64">
        <x:v>0.0</x:v>
      </x:c>
      <x:c r="R34" s="64">
        <x:v>0.0</x:v>
      </x:c>
      <x:c r="S34" s="64">
        <x:v>0.0</x:v>
      </x:c>
      <x:c r="T34" s="64">
        <x:v>0.0</x:v>
      </x:c>
      <x:c r="U34" s="64">
        <x:v>0.0</x:v>
      </x:c>
      <x:c r="V34" s="64">
        <x:v>0.0</x:v>
      </x:c>
      <x:c r="W34" s="64">
        <x:v>0.0</x:v>
      </x:c>
      <x:c r="X34" s="64">
        <x:v>0.0</x:v>
      </x:c>
      <x:c r="Y34" s="64">
        <x:v>0.0</x:v>
      </x:c>
      <x:c r="Z34" s="64">
        <x:v>0.0</x:v>
      </x:c>
    </x:row>
    <x:row r="35" ht="15.75" customHeight="1">
      <x:c r="A35" s="62" t="s">
        <x:v>181</x:v>
      </x:c>
      <x:c r="B35" s="63">
        <x:v>15000.0</x:v>
      </x:c>
      <x:c r="C35" s="64">
        <x:v>1.0</x:v>
      </x:c>
      <x:c r="D35" s="64">
        <x:v>0.0</x:v>
      </x:c>
      <x:c r="E35" s="64">
        <x:v>0.0</x:v>
      </x:c>
      <x:c r="F35" s="64">
        <x:v>0.0</x:v>
      </x:c>
      <x:c r="G35" s="64">
        <x:v>0.0</x:v>
      </x:c>
      <x:c r="H35" s="64">
        <x:v>0.0</x:v>
      </x:c>
      <x:c r="I35" s="64">
        <x:v>0.0</x:v>
      </x:c>
      <x:c r="J35" s="64">
        <x:v>0.0</x:v>
      </x:c>
      <x:c r="K35" s="64">
        <x:v>0.0</x:v>
      </x:c>
      <x:c r="L35" s="64">
        <x:v>0.0</x:v>
      </x:c>
      <x:c r="M35" s="64">
        <x:v>0.0</x:v>
      </x:c>
      <x:c r="N35" s="64">
        <x:v>0.0</x:v>
      </x:c>
      <x:c r="O35" s="64">
        <x:v>0.0</x:v>
      </x:c>
      <x:c r="P35" s="64">
        <x:v>0.0</x:v>
      </x:c>
      <x:c r="Q35" s="64">
        <x:v>0.0</x:v>
      </x:c>
      <x:c r="R35" s="64">
        <x:v>0.0</x:v>
      </x:c>
      <x:c r="S35" s="64">
        <x:v>0.0</x:v>
      </x:c>
      <x:c r="T35" s="64">
        <x:v>0.0</x:v>
      </x:c>
      <x:c r="U35" s="64">
        <x:v>0.0</x:v>
      </x:c>
      <x:c r="V35" s="64">
        <x:v>0.0</x:v>
      </x:c>
      <x:c r="W35" s="64">
        <x:v>0.0</x:v>
      </x:c>
      <x:c r="X35" s="64">
        <x:v>0.0</x:v>
      </x:c>
      <x:c r="Y35" s="64">
        <x:v>0.0</x:v>
      </x:c>
      <x:c r="Z35" s="64">
        <x:v>0.0</x:v>
      </x:c>
    </x:row>
    <x:row r="36" ht="15.75" customHeight="1">
      <x:c r="A36" s="62" t="s">
        <x:v>182</x:v>
      </x:c>
      <x:c r="B36" s="63">
        <x:v>8000.0</x:v>
      </x:c>
      <x:c r="C36" s="64">
        <x:v>1.0</x:v>
      </x:c>
      <x:c r="D36" s="64">
        <x:v>0.0</x:v>
      </x:c>
      <x:c r="E36" s="64">
        <x:v>0.0</x:v>
      </x:c>
      <x:c r="F36" s="64">
        <x:v>0.0</x:v>
      </x:c>
      <x:c r="G36" s="64">
        <x:v>0.0</x:v>
      </x:c>
      <x:c r="H36" s="64">
        <x:v>0.0</x:v>
      </x:c>
      <x:c r="I36" s="64">
        <x:v>0.0</x:v>
      </x:c>
      <x:c r="J36" s="64">
        <x:v>0.0</x:v>
      </x:c>
      <x:c r="K36" s="64">
        <x:v>0.0</x:v>
      </x:c>
      <x:c r="L36" s="64">
        <x:v>0.0</x:v>
      </x:c>
      <x:c r="M36" s="64">
        <x:v>0.0</x:v>
      </x:c>
      <x:c r="N36" s="64">
        <x:v>0.0</x:v>
      </x:c>
      <x:c r="O36" s="64">
        <x:v>0.0</x:v>
      </x:c>
      <x:c r="P36" s="64">
        <x:v>0.0</x:v>
      </x:c>
      <x:c r="Q36" s="64">
        <x:v>0.0</x:v>
      </x:c>
      <x:c r="R36" s="64">
        <x:v>0.0</x:v>
      </x:c>
      <x:c r="S36" s="64">
        <x:v>0.0</x:v>
      </x:c>
      <x:c r="T36" s="64">
        <x:v>0.0</x:v>
      </x:c>
      <x:c r="U36" s="64">
        <x:v>0.0</x:v>
      </x:c>
      <x:c r="V36" s="64">
        <x:v>0.0</x:v>
      </x:c>
      <x:c r="W36" s="64">
        <x:v>0.0</x:v>
      </x:c>
      <x:c r="X36" s="64">
        <x:v>0.0</x:v>
      </x:c>
      <x:c r="Y36" s="64">
        <x:v>0.0</x:v>
      </x:c>
      <x:c r="Z36" s="64">
        <x:v>0.0</x:v>
      </x:c>
    </x:row>
    <x:row r="37" ht="15.75" customHeight="1">
      <x:c r="A37" s="62" t="s">
        <x:v>183</x:v>
      </x:c>
      <x:c r="B37" s="63">
        <x:v>6000.0</x:v>
      </x:c>
      <x:c r="C37" s="64">
        <x:v>1.0</x:v>
      </x:c>
      <x:c r="D37" s="64">
        <x:v>0.0</x:v>
      </x:c>
      <x:c r="E37" s="64">
        <x:v>1.0</x:v>
      </x:c>
      <x:c r="F37" s="64">
        <x:v>0.0</x:v>
      </x:c>
      <x:c r="G37" s="64">
        <x:v>0.0</x:v>
      </x:c>
      <x:c r="H37" s="64">
        <x:v>0.0</x:v>
      </x:c>
      <x:c r="I37" s="64">
        <x:v>0.0</x:v>
      </x:c>
      <x:c r="J37" s="64">
        <x:v>0.0</x:v>
      </x:c>
      <x:c r="K37" s="64">
        <x:v>0.0</x:v>
      </x:c>
      <x:c r="L37" s="64">
        <x:v>0.0</x:v>
      </x:c>
      <x:c r="M37" s="64">
        <x:v>0.0</x:v>
      </x:c>
      <x:c r="N37" s="64">
        <x:v>0.0</x:v>
      </x:c>
      <x:c r="O37" s="64">
        <x:v>0.0</x:v>
      </x:c>
      <x:c r="P37" s="64">
        <x:v>0.0</x:v>
      </x:c>
      <x:c r="Q37" s="64">
        <x:v>0.0</x:v>
      </x:c>
      <x:c r="R37" s="64">
        <x:v>0.0</x:v>
      </x:c>
      <x:c r="S37" s="64">
        <x:v>0.0</x:v>
      </x:c>
      <x:c r="T37" s="64">
        <x:v>0.0</x:v>
      </x:c>
      <x:c r="U37" s="64">
        <x:v>0.0</x:v>
      </x:c>
      <x:c r="V37" s="64">
        <x:v>0.0</x:v>
      </x:c>
      <x:c r="W37" s="64">
        <x:v>0.0</x:v>
      </x:c>
      <x:c r="X37" s="64">
        <x:v>0.0</x:v>
      </x:c>
      <x:c r="Y37" s="64">
        <x:v>0.0</x:v>
      </x:c>
      <x:c r="Z37" s="64">
        <x:v>0.0</x:v>
      </x:c>
    </x:row>
    <x:row r="38" ht="15.75" customHeight="1">
      <x:c r="A38" s="71" t="s">
        <x:v>184</x:v>
      </x:c>
      <x:c r="B38" s="72">
        <x:v>3500.0</x:v>
      </x:c>
      <x:c r="C38" s="73">
        <x:v>0.0</x:v>
      </x:c>
      <x:c r="D38" s="73">
        <x:v>0.0</x:v>
      </x:c>
      <x:c r="E38" s="73">
        <x:v>0.0</x:v>
      </x:c>
      <x:c r="F38" s="73">
        <x:v>0.0</x:v>
      </x:c>
      <x:c r="G38" s="73">
        <x:v>0.0</x:v>
      </x:c>
      <x:c r="H38" s="73">
        <x:v>0.0</x:v>
      </x:c>
      <x:c r="I38" s="73">
        <x:v>0.0</x:v>
      </x:c>
      <x:c r="J38" s="73">
        <x:v>0.0</x:v>
      </x:c>
      <x:c r="K38" s="73">
        <x:v>0.0</x:v>
      </x:c>
      <x:c r="L38" s="73">
        <x:v>0.0</x:v>
      </x:c>
      <x:c r="M38" s="73">
        <x:v>0.0</x:v>
      </x:c>
      <x:c r="N38" s="73">
        <x:v>0.0</x:v>
      </x:c>
      <x:c r="O38" s="73">
        <x:v>0.0</x:v>
      </x:c>
      <x:c r="P38" s="73">
        <x:v>0.0</x:v>
      </x:c>
      <x:c r="Q38" s="73">
        <x:v>0.0</x:v>
      </x:c>
      <x:c r="R38" s="73">
        <x:v>0.0</x:v>
      </x:c>
      <x:c r="S38" s="73">
        <x:v>0.0</x:v>
      </x:c>
      <x:c r="T38" s="73">
        <x:v>0.0</x:v>
      </x:c>
      <x:c r="U38" s="73">
        <x:v>0.0</x:v>
      </x:c>
      <x:c r="V38" s="73">
        <x:v>0.0</x:v>
      </x:c>
      <x:c r="W38" s="73">
        <x:v>0.0</x:v>
      </x:c>
      <x:c r="X38" s="73">
        <x:v>0.0</x:v>
      </x:c>
      <x:c r="Y38" s="73">
        <x:v>0.0</x:v>
      </x:c>
      <x:c r="Z38" s="73">
        <x:v>0.0</x:v>
      </x:c>
    </x:row>
    <x:row r="39" ht="15.75" customHeight="1">
      <x:c r="A39" s="65" t="s">
        <x:v>162</x:v>
      </x:c>
      <x:c r="B39" s="66" t="s">
        <x:v>163</x:v>
      </x:c>
      <x:c r="C39" s="66" t="n">
        <x:f t="shared" ref="C39:Z39" si="9">SUM(C31:C38)</x:f>
        <x:v>14</x:v>
      </x:c>
      <x:c r="D39" s="66">
        <x:f t="shared" si="9"/>
        <x:v>4</x:v>
      </x:c>
      <x:c r="E39" s="66">
        <x:f t="shared" si="9"/>
        <x:v>4</x:v>
      </x:c>
      <x:c r="F39" s="66">
        <x:f t="shared" si="9"/>
        <x:v>0</x:v>
      </x:c>
      <x:c r="G39" s="66">
        <x:f t="shared" si="9"/>
        <x:v>0</x:v>
      </x:c>
      <x:c r="H39" s="66">
        <x:f t="shared" si="9"/>
        <x:v>0</x:v>
      </x:c>
      <x:c r="I39" s="66">
        <x:f t="shared" si="9"/>
        <x:v>0</x:v>
      </x:c>
      <x:c r="J39" s="66">
        <x:f t="shared" si="9"/>
        <x:v>0</x:v>
      </x:c>
      <x:c r="K39" s="66">
        <x:f t="shared" si="9"/>
        <x:v>0</x:v>
      </x:c>
      <x:c r="L39" s="66">
        <x:f t="shared" si="9"/>
        <x:v>0</x:v>
      </x:c>
      <x:c r="M39" s="66">
        <x:f t="shared" si="9"/>
        <x:v>0</x:v>
      </x:c>
      <x:c r="N39" s="66">
        <x:f t="shared" si="9"/>
        <x:v>0</x:v>
      </x:c>
      <x:c r="O39" s="66">
        <x:f t="shared" si="9"/>
        <x:v>0</x:v>
      </x:c>
      <x:c r="P39" s="66">
        <x:f t="shared" si="9"/>
        <x:v>0</x:v>
      </x:c>
      <x:c r="Q39" s="66">
        <x:f t="shared" si="9"/>
        <x:v>0</x:v>
      </x:c>
      <x:c r="R39" s="66">
        <x:f t="shared" si="9"/>
        <x:v>0</x:v>
      </x:c>
      <x:c r="S39" s="66">
        <x:f t="shared" si="9"/>
        <x:v>0</x:v>
      </x:c>
      <x:c r="T39" s="66">
        <x:f t="shared" si="9"/>
        <x:v>0</x:v>
      </x:c>
      <x:c r="U39" s="66">
        <x:f t="shared" si="9"/>
        <x:v>0</x:v>
      </x:c>
      <x:c r="V39" s="66">
        <x:f t="shared" si="9"/>
        <x:v>0</x:v>
      </x:c>
      <x:c r="W39" s="66">
        <x:f t="shared" si="9"/>
        <x:v>0</x:v>
      </x:c>
      <x:c r="X39" s="66">
        <x:f t="shared" si="9"/>
        <x:v>0</x:v>
      </x:c>
      <x:c r="Y39" s="66">
        <x:f t="shared" si="9"/>
        <x:v>0</x:v>
      </x:c>
      <x:c r="Z39" s="66">
        <x:f t="shared" si="9"/>
        <x:v>0</x:v>
      </x:c>
    </x:row>
    <x:row r="40" ht="15.75" customHeight="1">
      <x:c r="A40" s="65" t="s">
        <x:v>164</x:v>
      </x:c>
      <x:c r="B40" s="66" t="s">
        <x:v>163</x:v>
      </x:c>
      <x:c r="C40" s="66" t="n">
        <x:f>C39</x:f>
        <x:v>14</x:v>
      </x:c>
      <x:c r="D40" s="66" t="n">
        <x:f t="shared" ref="D40:Z40" si="10">D39+C40</x:f>
        <x:v>18</x:v>
      </x:c>
      <x:c r="E40" s="66">
        <x:f t="shared" si="10"/>
        <x:v>22</x:v>
      </x:c>
      <x:c r="F40" s="66">
        <x:f t="shared" si="10"/>
        <x:v>22</x:v>
      </x:c>
      <x:c r="G40" s="66">
        <x:f t="shared" si="10"/>
        <x:v>22</x:v>
      </x:c>
      <x:c r="H40" s="66">
        <x:f t="shared" si="10"/>
        <x:v>22</x:v>
      </x:c>
      <x:c r="I40" s="66">
        <x:f t="shared" si="10"/>
        <x:v>22</x:v>
      </x:c>
      <x:c r="J40" s="66">
        <x:f t="shared" si="10"/>
        <x:v>22</x:v>
      </x:c>
      <x:c r="K40" s="66">
        <x:f t="shared" si="10"/>
        <x:v>22</x:v>
      </x:c>
      <x:c r="L40" s="66">
        <x:f t="shared" si="10"/>
        <x:v>22</x:v>
      </x:c>
      <x:c r="M40" s="66">
        <x:f t="shared" si="10"/>
        <x:v>22</x:v>
      </x:c>
      <x:c r="N40" s="66">
        <x:f t="shared" si="10"/>
        <x:v>22</x:v>
      </x:c>
      <x:c r="O40" s="66">
        <x:f t="shared" si="10"/>
        <x:v>22</x:v>
      </x:c>
      <x:c r="P40" s="66">
        <x:f t="shared" si="10"/>
        <x:v>22</x:v>
      </x:c>
      <x:c r="Q40" s="66">
        <x:f t="shared" si="10"/>
        <x:v>22</x:v>
      </x:c>
      <x:c r="R40" s="66">
        <x:f t="shared" si="10"/>
        <x:v>22</x:v>
      </x:c>
      <x:c r="S40" s="66">
        <x:f t="shared" si="10"/>
        <x:v>22</x:v>
      </x:c>
      <x:c r="T40" s="66">
        <x:f t="shared" si="10"/>
        <x:v>22</x:v>
      </x:c>
      <x:c r="U40" s="66">
        <x:f t="shared" si="10"/>
        <x:v>22</x:v>
      </x:c>
      <x:c r="V40" s="66">
        <x:f t="shared" si="10"/>
        <x:v>22</x:v>
      </x:c>
      <x:c r="W40" s="66">
        <x:f t="shared" si="10"/>
        <x:v>22</x:v>
      </x:c>
      <x:c r="X40" s="66">
        <x:f t="shared" si="10"/>
        <x:v>22</x:v>
      </x:c>
      <x:c r="Y40" s="66">
        <x:f t="shared" si="10"/>
        <x:v>22</x:v>
      </x:c>
      <x:c r="Z40" s="66">
        <x:f t="shared" si="10"/>
        <x:v>22</x:v>
      </x:c>
    </x:row>
    <x:row r="41" ht="15.75" customHeight="1">
      <x:c r="A41" s="65" t="s">
        <x:v>165</x:v>
      </x:c>
      <x:c r="B41" s="66" t="s">
        <x:v>163</x:v>
      </x:c>
      <x:c r="C41" s="67" t="n">
        <x:f t="shared" ref="C41:Z41" si="11">($B$31*C31)+($B$32*C32)+($B$33*C33)+($B$34*C34)+($B$35*C35)+($B$36*C36)+($B$37*C37)+($B$38*C38)</x:f>
        <x:v>88000</x:v>
      </x:c>
      <x:c r="D41" s="67">
        <x:f t="shared" si="11"/>
        <x:v>14000</x:v>
      </x:c>
      <x:c r="E41" s="67">
        <x:f t="shared" si="11"/>
        <x:v>23000</x:v>
      </x:c>
      <x:c r="F41" s="67">
        <x:f t="shared" si="11"/>
        <x:v>0</x:v>
      </x:c>
      <x:c r="G41" s="67">
        <x:f t="shared" si="11"/>
        <x:v>0</x:v>
      </x:c>
      <x:c r="H41" s="67">
        <x:f t="shared" si="11"/>
        <x:v>0</x:v>
      </x:c>
      <x:c r="I41" s="67">
        <x:f t="shared" si="11"/>
        <x:v>0</x:v>
      </x:c>
      <x:c r="J41" s="67">
        <x:f t="shared" si="11"/>
        <x:v>0</x:v>
      </x:c>
      <x:c r="K41" s="67">
        <x:f t="shared" si="11"/>
        <x:v>0</x:v>
      </x:c>
      <x:c r="L41" s="67">
        <x:f t="shared" si="11"/>
        <x:v>0</x:v>
      </x:c>
      <x:c r="M41" s="67">
        <x:f t="shared" si="11"/>
        <x:v>0</x:v>
      </x:c>
      <x:c r="N41" s="67">
        <x:f t="shared" si="11"/>
        <x:v>0</x:v>
      </x:c>
      <x:c r="O41" s="67">
        <x:f t="shared" si="11"/>
        <x:v>0</x:v>
      </x:c>
      <x:c r="P41" s="67">
        <x:f t="shared" si="11"/>
        <x:v>0</x:v>
      </x:c>
      <x:c r="Q41" s="67">
        <x:f t="shared" si="11"/>
        <x:v>0</x:v>
      </x:c>
      <x:c r="R41" s="67">
        <x:f t="shared" si="11"/>
        <x:v>0</x:v>
      </x:c>
      <x:c r="S41" s="67">
        <x:f t="shared" si="11"/>
        <x:v>0</x:v>
      </x:c>
      <x:c r="T41" s="67">
        <x:f t="shared" si="11"/>
        <x:v>0</x:v>
      </x:c>
      <x:c r="U41" s="67">
        <x:f t="shared" si="11"/>
        <x:v>0</x:v>
      </x:c>
      <x:c r="V41" s="67">
        <x:f t="shared" si="11"/>
        <x:v>0</x:v>
      </x:c>
      <x:c r="W41" s="67">
        <x:f t="shared" si="11"/>
        <x:v>0</x:v>
      </x:c>
      <x:c r="X41" s="67">
        <x:f t="shared" si="11"/>
        <x:v>0</x:v>
      </x:c>
      <x:c r="Y41" s="67">
        <x:f t="shared" si="11"/>
        <x:v>0</x:v>
      </x:c>
      <x:c r="Z41" s="67">
        <x:f t="shared" si="11"/>
        <x:v>0</x:v>
      </x:c>
    </x:row>
    <x:row r="42" ht="15.75" customHeight="1">
      <x:c r="A42" s="68" t="s">
        <x:v>166</x:v>
      </x:c>
      <x:c r="B42" s="69" t="s">
        <x:v>163</x:v>
      </x:c>
      <x:c r="C42" s="70" t="n">
        <x:f>C41</x:f>
        <x:v>88000</x:v>
      </x:c>
      <x:c r="D42" s="70" t="n">
        <x:f t="shared" ref="D42:Z42" si="12">C42+D41</x:f>
        <x:v>102000</x:v>
      </x:c>
      <x:c r="E42" s="70">
        <x:f t="shared" si="12"/>
        <x:v>125000</x:v>
      </x:c>
      <x:c r="F42" s="70">
        <x:f t="shared" si="12"/>
        <x:v>125000</x:v>
      </x:c>
      <x:c r="G42" s="70">
        <x:f t="shared" si="12"/>
        <x:v>125000</x:v>
      </x:c>
      <x:c r="H42" s="70">
        <x:f t="shared" si="12"/>
        <x:v>125000</x:v>
      </x:c>
      <x:c r="I42" s="70">
        <x:f t="shared" si="12"/>
        <x:v>125000</x:v>
      </x:c>
      <x:c r="J42" s="70">
        <x:f t="shared" si="12"/>
        <x:v>125000</x:v>
      </x:c>
      <x:c r="K42" s="70">
        <x:f t="shared" si="12"/>
        <x:v>125000</x:v>
      </x:c>
      <x:c r="L42" s="70">
        <x:f t="shared" si="12"/>
        <x:v>125000</x:v>
      </x:c>
      <x:c r="M42" s="70">
        <x:f t="shared" si="12"/>
        <x:v>125000</x:v>
      </x:c>
      <x:c r="N42" s="70">
        <x:f t="shared" si="12"/>
        <x:v>125000</x:v>
      </x:c>
      <x:c r="O42" s="70">
        <x:f t="shared" si="12"/>
        <x:v>125000</x:v>
      </x:c>
      <x:c r="P42" s="70">
        <x:f t="shared" si="12"/>
        <x:v>125000</x:v>
      </x:c>
      <x:c r="Q42" s="70">
        <x:f t="shared" si="12"/>
        <x:v>125000</x:v>
      </x:c>
      <x:c r="R42" s="70">
        <x:f t="shared" si="12"/>
        <x:v>125000</x:v>
      </x:c>
      <x:c r="S42" s="70">
        <x:f t="shared" si="12"/>
        <x:v>125000</x:v>
      </x:c>
      <x:c r="T42" s="70">
        <x:f t="shared" si="12"/>
        <x:v>125000</x:v>
      </x:c>
      <x:c r="U42" s="70">
        <x:f t="shared" si="12"/>
        <x:v>125000</x:v>
      </x:c>
      <x:c r="V42" s="70">
        <x:f t="shared" si="12"/>
        <x:v>125000</x:v>
      </x:c>
      <x:c r="W42" s="70">
        <x:f t="shared" si="12"/>
        <x:v>125000</x:v>
      </x:c>
      <x:c r="X42" s="70">
        <x:f t="shared" si="12"/>
        <x:v>125000</x:v>
      </x:c>
      <x:c r="Y42" s="70">
        <x:f t="shared" si="12"/>
        <x:v>125000</x:v>
      </x:c>
      <x:c r="Z42" s="70">
        <x:f t="shared" si="12"/>
        <x:v>125000</x:v>
      </x:c>
    </x:row>
    <x:row r="43" ht="15.75" customHeight="1">
      <x:c r="A43" s="25"/>
      <x:c r="B43" s="25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  <x:c r="O43" s="25"/>
      <x:c r="P43" s="25"/>
      <x:c r="Q43" s="25"/>
      <x:c r="R43" s="25"/>
      <x:c r="S43" s="25"/>
      <x:c r="T43" s="25"/>
      <x:c r="U43" s="25"/>
      <x:c r="V43" s="25"/>
      <x:c r="W43" s="25"/>
      <x:c r="X43" s="25"/>
      <x:c r="Y43" s="25"/>
      <x:c r="Z43" s="25"/>
    </x:row>
    <x:row r="44" ht="15.75" customHeight="1">
      <x:c r="A44" s="60" t="s">
        <x:v>38</x:v>
      </x:c>
      <x:c r="B44" s="61" t="s">
        <x:v>155</x:v>
      </x:c>
      <x:c r="C44" s="61" t="s">
        <x:v>6</x:v>
      </x:c>
      <x:c r="D44" s="61" t="s">
        <x:v>7</x:v>
      </x:c>
      <x:c r="E44" s="61" t="s">
        <x:v>8</x:v>
      </x:c>
      <x:c r="F44" s="61" t="s">
        <x:v>9</x:v>
      </x:c>
      <x:c r="G44" s="61" t="s">
        <x:v>10</x:v>
      </x:c>
      <x:c r="H44" s="61" t="s">
        <x:v>11</x:v>
      </x:c>
      <x:c r="I44" s="61" t="s">
        <x:v>12</x:v>
      </x:c>
      <x:c r="J44" s="61" t="s">
        <x:v>13</x:v>
      </x:c>
      <x:c r="K44" s="61" t="s">
        <x:v>14</x:v>
      </x:c>
      <x:c r="L44" s="61" t="s">
        <x:v>15</x:v>
      </x:c>
      <x:c r="M44" s="61" t="s">
        <x:v>16</x:v>
      </x:c>
      <x:c r="N44" s="61" t="s">
        <x:v>17</x:v>
      </x:c>
      <x:c r="O44" s="61" t="s">
        <x:v>18</x:v>
      </x:c>
      <x:c r="P44" s="61" t="s">
        <x:v>19</x:v>
      </x:c>
      <x:c r="Q44" s="61" t="s">
        <x:v>20</x:v>
      </x:c>
      <x:c r="R44" s="61" t="s">
        <x:v>21</x:v>
      </x:c>
      <x:c r="S44" s="61" t="s">
        <x:v>22</x:v>
      </x:c>
      <x:c r="T44" s="61" t="s">
        <x:v>23</x:v>
      </x:c>
      <x:c r="U44" s="61" t="s">
        <x:v>24</x:v>
      </x:c>
      <x:c r="V44" s="61" t="s">
        <x:v>25</x:v>
      </x:c>
      <x:c r="W44" s="61" t="s">
        <x:v>26</x:v>
      </x:c>
      <x:c r="X44" s="61" t="s">
        <x:v>27</x:v>
      </x:c>
      <x:c r="Y44" s="61" t="s">
        <x:v>28</x:v>
      </x:c>
      <x:c r="Z44" s="61" t="s">
        <x:v>29</x:v>
      </x:c>
    </x:row>
    <x:row r="45" ht="15.75" customHeight="1">
      <x:c r="A45" s="62" t="s">
        <x:v>185</x:v>
      </x:c>
      <x:c r="B45" s="63">
        <x:v>8000.0</x:v>
      </x:c>
      <x:c r="C45" s="64">
        <x:v>1.0</x:v>
      </x:c>
      <x:c r="D45" s="64">
        <x:v>0.0</x:v>
      </x:c>
      <x:c r="E45" s="64">
        <x:v>0.0</x:v>
      </x:c>
      <x:c r="F45" s="64">
        <x:v>0.0</x:v>
      </x:c>
      <x:c r="G45" s="64">
        <x:v>0.0</x:v>
      </x:c>
      <x:c r="H45" s="64">
        <x:v>0.0</x:v>
      </x:c>
      <x:c r="I45" s="64">
        <x:v>0.0</x:v>
      </x:c>
      <x:c r="J45" s="64">
        <x:v>0.0</x:v>
      </x:c>
      <x:c r="K45" s="64">
        <x:v>0.0</x:v>
      </x:c>
      <x:c r="L45" s="64">
        <x:v>0.0</x:v>
      </x:c>
      <x:c r="M45" s="64">
        <x:v>0.0</x:v>
      </x:c>
      <x:c r="N45" s="64">
        <x:v>0.0</x:v>
      </x:c>
      <x:c r="O45" s="64">
        <x:v>0.0</x:v>
      </x:c>
      <x:c r="P45" s="64">
        <x:v>0.0</x:v>
      </x:c>
      <x:c r="Q45" s="64">
        <x:v>0.0</x:v>
      </x:c>
      <x:c r="R45" s="64">
        <x:v>0.0</x:v>
      </x:c>
      <x:c r="S45" s="64">
        <x:v>0.0</x:v>
      </x:c>
      <x:c r="T45" s="64">
        <x:v>0.0</x:v>
      </x:c>
      <x:c r="U45" s="64">
        <x:v>0.0</x:v>
      </x:c>
      <x:c r="V45" s="64">
        <x:v>0.0</x:v>
      </x:c>
      <x:c r="W45" s="64">
        <x:v>0.0</x:v>
      </x:c>
      <x:c r="X45" s="64">
        <x:v>0.0</x:v>
      </x:c>
      <x:c r="Y45" s="64">
        <x:v>0.0</x:v>
      </x:c>
      <x:c r="Z45" s="64">
        <x:v>0.0</x:v>
      </x:c>
    </x:row>
    <x:row r="46" ht="15.75" customHeight="1">
      <x:c r="A46" s="62" t="s">
        <x:v>186</x:v>
      </x:c>
      <x:c r="B46" s="63">
        <x:v>4000.0</x:v>
      </x:c>
      <x:c r="C46" s="64">
        <x:v>0.0</x:v>
      </x:c>
      <x:c r="D46" s="64">
        <x:v>0.0</x:v>
      </x:c>
      <x:c r="E46" s="64">
        <x:v>1.0</x:v>
      </x:c>
      <x:c r="F46" s="64">
        <x:v>0.0</x:v>
      </x:c>
      <x:c r="G46" s="64">
        <x:v>0.0</x:v>
      </x:c>
      <x:c r="H46" s="64">
        <x:v>0.0</x:v>
      </x:c>
      <x:c r="I46" s="64">
        <x:v>0.0</x:v>
      </x:c>
      <x:c r="J46" s="64">
        <x:v>0.0</x:v>
      </x:c>
      <x:c r="K46" s="64">
        <x:v>0.0</x:v>
      </x:c>
      <x:c r="L46" s="64">
        <x:v>0.0</x:v>
      </x:c>
      <x:c r="M46" s="64">
        <x:v>0.0</x:v>
      </x:c>
      <x:c r="N46" s="64">
        <x:v>0.0</x:v>
      </x:c>
      <x:c r="O46" s="64">
        <x:v>0.0</x:v>
      </x:c>
      <x:c r="P46" s="64">
        <x:v>0.0</x:v>
      </x:c>
      <x:c r="Q46" s="64">
        <x:v>0.0</x:v>
      </x:c>
      <x:c r="R46" s="64">
        <x:v>0.0</x:v>
      </x:c>
      <x:c r="S46" s="64">
        <x:v>0.0</x:v>
      </x:c>
      <x:c r="T46" s="64">
        <x:v>0.0</x:v>
      </x:c>
      <x:c r="U46" s="64">
        <x:v>0.0</x:v>
      </x:c>
      <x:c r="V46" s="64">
        <x:v>0.0</x:v>
      </x:c>
      <x:c r="W46" s="64">
        <x:v>0.0</x:v>
      </x:c>
      <x:c r="X46" s="64">
        <x:v>0.0</x:v>
      </x:c>
      <x:c r="Y46" s="64">
        <x:v>0.0</x:v>
      </x:c>
      <x:c r="Z46" s="64">
        <x:v>0.0</x:v>
      </x:c>
    </x:row>
    <x:row r="47" ht="15.75" customHeight="1">
      <x:c r="A47" s="62" t="s">
        <x:v>187</x:v>
      </x:c>
      <x:c r="B47" s="63">
        <x:v>3000.0</x:v>
      </x:c>
      <x:c r="C47" s="64">
        <x:v>0.0</x:v>
      </x:c>
      <x:c r="D47" s="64">
        <x:v>0.0</x:v>
      </x:c>
      <x:c r="E47" s="64">
        <x:v>1.0</x:v>
      </x:c>
      <x:c r="F47" s="64">
        <x:v>0.0</x:v>
      </x:c>
      <x:c r="G47" s="64">
        <x:v>0.0</x:v>
      </x:c>
      <x:c r="H47" s="64">
        <x:v>0.0</x:v>
      </x:c>
      <x:c r="I47" s="64">
        <x:v>0.0</x:v>
      </x:c>
      <x:c r="J47" s="64">
        <x:v>0.0</x:v>
      </x:c>
      <x:c r="K47" s="64">
        <x:v>0.0</x:v>
      </x:c>
      <x:c r="L47" s="64">
        <x:v>0.0</x:v>
      </x:c>
      <x:c r="M47" s="64">
        <x:v>0.0</x:v>
      </x:c>
      <x:c r="N47" s="64">
        <x:v>0.0</x:v>
      </x:c>
      <x:c r="O47" s="64">
        <x:v>0.0</x:v>
      </x:c>
      <x:c r="P47" s="64">
        <x:v>0.0</x:v>
      </x:c>
      <x:c r="Q47" s="64">
        <x:v>0.0</x:v>
      </x:c>
      <x:c r="R47" s="64">
        <x:v>0.0</x:v>
      </x:c>
      <x:c r="S47" s="64">
        <x:v>0.0</x:v>
      </x:c>
      <x:c r="T47" s="64">
        <x:v>0.0</x:v>
      </x:c>
      <x:c r="U47" s="64">
        <x:v>0.0</x:v>
      </x:c>
      <x:c r="V47" s="64">
        <x:v>0.0</x:v>
      </x:c>
      <x:c r="W47" s="64">
        <x:v>0.0</x:v>
      </x:c>
      <x:c r="X47" s="64">
        <x:v>0.0</x:v>
      </x:c>
      <x:c r="Y47" s="64">
        <x:v>0.0</x:v>
      </x:c>
      <x:c r="Z47" s="64">
        <x:v>0.0</x:v>
      </x:c>
    </x:row>
    <x:row r="48" ht="15.75" customHeight="1">
      <x:c r="A48" s="42" t="s">
        <x:v>188</x:v>
      </x:c>
      <x:c r="B48" s="74">
        <x:v>2000.0</x:v>
      </x:c>
      <x:c r="C48" s="75">
        <x:v>0.0</x:v>
      </x:c>
      <x:c r="D48" s="75">
        <x:v>0.0</x:v>
      </x:c>
      <x:c r="E48" s="75">
        <x:v>0.0</x:v>
      </x:c>
      <x:c r="F48" s="75">
        <x:v>0.0</x:v>
      </x:c>
      <x:c r="G48" s="75">
        <x:v>0.0</x:v>
      </x:c>
      <x:c r="H48" s="75">
        <x:v>1.0</x:v>
      </x:c>
      <x:c r="I48" s="75">
        <x:v>0.0</x:v>
      </x:c>
      <x:c r="J48" s="75">
        <x:v>0.0</x:v>
      </x:c>
      <x:c r="K48" s="75">
        <x:v>0.0</x:v>
      </x:c>
      <x:c r="L48" s="75">
        <x:v>0.0</x:v>
      </x:c>
      <x:c r="M48" s="75">
        <x:v>0.0</x:v>
      </x:c>
      <x:c r="N48" s="75">
        <x:v>0.0</x:v>
      </x:c>
      <x:c r="O48" s="75">
        <x:v>0.0</x:v>
      </x:c>
      <x:c r="P48" s="75">
        <x:v>0.0</x:v>
      </x:c>
      <x:c r="Q48" s="75">
        <x:v>0.0</x:v>
      </x:c>
      <x:c r="R48" s="75">
        <x:v>0.0</x:v>
      </x:c>
      <x:c r="S48" s="75">
        <x:v>0.0</x:v>
      </x:c>
      <x:c r="T48" s="75">
        <x:v>0.0</x:v>
      </x:c>
      <x:c r="U48" s="75">
        <x:v>0.0</x:v>
      </x:c>
      <x:c r="V48" s="75">
        <x:v>0.0</x:v>
      </x:c>
      <x:c r="W48" s="75">
        <x:v>0.0</x:v>
      </x:c>
      <x:c r="X48" s="75">
        <x:v>0.0</x:v>
      </x:c>
      <x:c r="Y48" s="75">
        <x:v>0.0</x:v>
      </x:c>
      <x:c r="Z48" s="75">
        <x:v>0.0</x:v>
      </x:c>
    </x:row>
    <x:row r="49" ht="15.75" customHeight="1">
      <x:c r="A49" s="62" t="s">
        <x:v>189</x:v>
      </x:c>
      <x:c r="B49" s="63">
        <x:v>9000.0</x:v>
      </x:c>
      <x:c r="C49" s="64">
        <x:v>1.0</x:v>
      </x:c>
      <x:c r="D49" s="64">
        <x:v>0.0</x:v>
      </x:c>
      <x:c r="E49" s="64">
        <x:v>0.0</x:v>
      </x:c>
      <x:c r="F49" s="64">
        <x:v>0.0</x:v>
      </x:c>
      <x:c r="G49" s="64">
        <x:v>0.0</x:v>
      </x:c>
      <x:c r="H49" s="64">
        <x:v>0.0</x:v>
      </x:c>
      <x:c r="I49" s="64">
        <x:v>0.0</x:v>
      </x:c>
      <x:c r="J49" s="64">
        <x:v>0.0</x:v>
      </x:c>
      <x:c r="K49" s="64">
        <x:v>0.0</x:v>
      </x:c>
      <x:c r="L49" s="64">
        <x:v>0.0</x:v>
      </x:c>
      <x:c r="M49" s="64">
        <x:v>0.0</x:v>
      </x:c>
      <x:c r="N49" s="64">
        <x:v>0.0</x:v>
      </x:c>
      <x:c r="O49" s="64">
        <x:v>0.0</x:v>
      </x:c>
      <x:c r="P49" s="64">
        <x:v>0.0</x:v>
      </x:c>
      <x:c r="Q49" s="64">
        <x:v>0.0</x:v>
      </x:c>
      <x:c r="R49" s="64">
        <x:v>0.0</x:v>
      </x:c>
      <x:c r="S49" s="64">
        <x:v>0.0</x:v>
      </x:c>
      <x:c r="T49" s="64">
        <x:v>0.0</x:v>
      </x:c>
      <x:c r="U49" s="64">
        <x:v>0.0</x:v>
      </x:c>
      <x:c r="V49" s="64">
        <x:v>0.0</x:v>
      </x:c>
      <x:c r="W49" s="64">
        <x:v>0.0</x:v>
      </x:c>
      <x:c r="X49" s="64">
        <x:v>0.0</x:v>
      </x:c>
      <x:c r="Y49" s="64">
        <x:v>0.0</x:v>
      </x:c>
      <x:c r="Z49" s="64">
        <x:v>0.0</x:v>
      </x:c>
    </x:row>
    <x:row r="50" ht="15.75" customHeight="1">
      <x:c r="A50" s="62" t="s">
        <x:v>190</x:v>
      </x:c>
      <x:c r="B50" s="63">
        <x:v>4000.0</x:v>
      </x:c>
      <x:c r="C50" s="64">
        <x:v>0.0</x:v>
      </x:c>
      <x:c r="D50" s="64">
        <x:v>0.0</x:v>
      </x:c>
      <x:c r="E50" s="64">
        <x:v>0.0</x:v>
      </x:c>
      <x:c r="F50" s="64">
        <x:v>2.0</x:v>
      </x:c>
      <x:c r="G50" s="64">
        <x:v>2.0</x:v>
      </x:c>
      <x:c r="H50" s="64">
        <x:v>0.0</x:v>
      </x:c>
      <x:c r="I50" s="64">
        <x:v>0.0</x:v>
      </x:c>
      <x:c r="J50" s="64">
        <x:v>0.0</x:v>
      </x:c>
      <x:c r="K50" s="64">
        <x:v>0.0</x:v>
      </x:c>
      <x:c r="L50" s="64">
        <x:v>0.0</x:v>
      </x:c>
      <x:c r="M50" s="64">
        <x:v>0.0</x:v>
      </x:c>
      <x:c r="N50" s="64">
        <x:v>0.0</x:v>
      </x:c>
      <x:c r="O50" s="64">
        <x:v>0.0</x:v>
      </x:c>
      <x:c r="P50" s="64">
        <x:v>0.0</x:v>
      </x:c>
      <x:c r="Q50" s="64">
        <x:v>0.0</x:v>
      </x:c>
      <x:c r="R50" s="64">
        <x:v>0.0</x:v>
      </x:c>
      <x:c r="S50" s="64">
        <x:v>0.0</x:v>
      </x:c>
      <x:c r="T50" s="64">
        <x:v>0.0</x:v>
      </x:c>
      <x:c r="U50" s="64">
        <x:v>0.0</x:v>
      </x:c>
      <x:c r="V50" s="64">
        <x:v>0.0</x:v>
      </x:c>
      <x:c r="W50" s="64">
        <x:v>0.0</x:v>
      </x:c>
      <x:c r="X50" s="64">
        <x:v>0.0</x:v>
      </x:c>
      <x:c r="Y50" s="64">
        <x:v>0.0</x:v>
      </x:c>
      <x:c r="Z50" s="64">
        <x:v>0.0</x:v>
      </x:c>
    </x:row>
    <x:row r="51" ht="15.75" customHeight="1">
      <x:c r="A51" s="62" t="s">
        <x:v>191</x:v>
      </x:c>
      <x:c r="B51" s="63">
        <x:v>2500.0</x:v>
      </x:c>
      <x:c r="C51" s="64">
        <x:v>0.0</x:v>
      </x:c>
      <x:c r="D51" s="64">
        <x:v>0.0</x:v>
      </x:c>
      <x:c r="E51" s="64">
        <x:v>0.0</x:v>
      </x:c>
      <x:c r="F51" s="64">
        <x:v>0.0</x:v>
      </x:c>
      <x:c r="G51" s="64">
        <x:v>2.0</x:v>
      </x:c>
      <x:c r="H51" s="64">
        <x:v>0.0</x:v>
      </x:c>
      <x:c r="I51" s="64">
        <x:v>0.0</x:v>
      </x:c>
      <x:c r="J51" s="64">
        <x:v>0.0</x:v>
      </x:c>
      <x:c r="K51" s="64">
        <x:v>0.0</x:v>
      </x:c>
      <x:c r="L51" s="64">
        <x:v>0.0</x:v>
      </x:c>
      <x:c r="M51" s="64">
        <x:v>0.0</x:v>
      </x:c>
      <x:c r="N51" s="64">
        <x:v>0.0</x:v>
      </x:c>
      <x:c r="O51" s="64">
        <x:v>0.0</x:v>
      </x:c>
      <x:c r="P51" s="64">
        <x:v>0.0</x:v>
      </x:c>
      <x:c r="Q51" s="64">
        <x:v>0.0</x:v>
      </x:c>
      <x:c r="R51" s="64">
        <x:v>0.0</x:v>
      </x:c>
      <x:c r="S51" s="64">
        <x:v>0.0</x:v>
      </x:c>
      <x:c r="T51" s="64">
        <x:v>0.0</x:v>
      </x:c>
      <x:c r="U51" s="64">
        <x:v>0.0</x:v>
      </x:c>
      <x:c r="V51" s="64">
        <x:v>0.0</x:v>
      </x:c>
      <x:c r="W51" s="64">
        <x:v>0.0</x:v>
      </x:c>
      <x:c r="X51" s="64">
        <x:v>0.0</x:v>
      </x:c>
      <x:c r="Y51" s="64">
        <x:v>0.0</x:v>
      </x:c>
      <x:c r="Z51" s="64">
        <x:v>0.0</x:v>
      </x:c>
    </x:row>
    <x:row r="52" ht="15.75" customHeight="1">
      <x:c r="A52" s="71" t="s">
        <x:v>192</x:v>
      </x:c>
      <x:c r="B52" s="72">
        <x:v>2000.0</x:v>
      </x:c>
      <x:c r="C52" s="73">
        <x:v>0.0</x:v>
      </x:c>
      <x:c r="D52" s="73">
        <x:v>0.0</x:v>
      </x:c>
      <x:c r="E52" s="73">
        <x:v>0.0</x:v>
      </x:c>
      <x:c r="F52" s="73">
        <x:v>0.0</x:v>
      </x:c>
      <x:c r="G52" s="73">
        <x:v>0.0</x:v>
      </x:c>
      <x:c r="H52" s="73">
        <x:v>0.0</x:v>
      </x:c>
      <x:c r="I52" s="73">
        <x:v>0.0</x:v>
      </x:c>
      <x:c r="J52" s="73">
        <x:v>0.0</x:v>
      </x:c>
      <x:c r="K52" s="73">
        <x:v>0.0</x:v>
      </x:c>
      <x:c r="L52" s="73">
        <x:v>0.0</x:v>
      </x:c>
      <x:c r="M52" s="73">
        <x:v>0.0</x:v>
      </x:c>
      <x:c r="N52" s="73">
        <x:v>0.0</x:v>
      </x:c>
      <x:c r="O52" s="73">
        <x:v>0.0</x:v>
      </x:c>
      <x:c r="P52" s="73">
        <x:v>0.0</x:v>
      </x:c>
      <x:c r="Q52" s="73">
        <x:v>0.0</x:v>
      </x:c>
      <x:c r="R52" s="73">
        <x:v>0.0</x:v>
      </x:c>
      <x:c r="S52" s="73">
        <x:v>0.0</x:v>
      </x:c>
      <x:c r="T52" s="73">
        <x:v>0.0</x:v>
      </x:c>
      <x:c r="U52" s="73">
        <x:v>0.0</x:v>
      </x:c>
      <x:c r="V52" s="73">
        <x:v>0.0</x:v>
      </x:c>
      <x:c r="W52" s="73">
        <x:v>0.0</x:v>
      </x:c>
      <x:c r="X52" s="73">
        <x:v>0.0</x:v>
      </x:c>
      <x:c r="Y52" s="73">
        <x:v>0.0</x:v>
      </x:c>
      <x:c r="Z52" s="73">
        <x:v>0.0</x:v>
      </x:c>
    </x:row>
    <x:row r="53" ht="15.75" customHeight="1">
      <x:c r="A53" s="65" t="s">
        <x:v>162</x:v>
      </x:c>
      <x:c r="B53" s="66" t="s">
        <x:v>163</x:v>
      </x:c>
      <x:c r="C53" s="66" t="n">
        <x:f t="shared" ref="C53:Z53" si="13">SUM(C45:C52)</x:f>
        <x:v>2</x:v>
      </x:c>
      <x:c r="D53" s="66">
        <x:f t="shared" si="13"/>
        <x:v>0</x:v>
      </x:c>
      <x:c r="E53" s="66">
        <x:f t="shared" si="13"/>
        <x:v>2</x:v>
      </x:c>
      <x:c r="F53" s="66">
        <x:f t="shared" si="13"/>
        <x:v>2</x:v>
      </x:c>
      <x:c r="G53" s="66">
        <x:f t="shared" si="13"/>
        <x:v>4</x:v>
      </x:c>
      <x:c r="H53" s="66">
        <x:f t="shared" si="13"/>
        <x:v>1</x:v>
      </x:c>
      <x:c r="I53" s="66">
        <x:f t="shared" si="13"/>
        <x:v>0</x:v>
      </x:c>
      <x:c r="J53" s="66">
        <x:f t="shared" si="13"/>
        <x:v>0</x:v>
      </x:c>
      <x:c r="K53" s="66">
        <x:f t="shared" si="13"/>
        <x:v>0</x:v>
      </x:c>
      <x:c r="L53" s="66">
        <x:f t="shared" si="13"/>
        <x:v>0</x:v>
      </x:c>
      <x:c r="M53" s="66">
        <x:f t="shared" si="13"/>
        <x:v>0</x:v>
      </x:c>
      <x:c r="N53" s="66">
        <x:f t="shared" si="13"/>
        <x:v>0</x:v>
      </x:c>
      <x:c r="O53" s="66">
        <x:f t="shared" si="13"/>
        <x:v>0</x:v>
      </x:c>
      <x:c r="P53" s="66">
        <x:f t="shared" si="13"/>
        <x:v>0</x:v>
      </x:c>
      <x:c r="Q53" s="66">
        <x:f t="shared" si="13"/>
        <x:v>0</x:v>
      </x:c>
      <x:c r="R53" s="66">
        <x:f t="shared" si="13"/>
        <x:v>0</x:v>
      </x:c>
      <x:c r="S53" s="66">
        <x:f t="shared" si="13"/>
        <x:v>0</x:v>
      </x:c>
      <x:c r="T53" s="66">
        <x:f t="shared" si="13"/>
        <x:v>0</x:v>
      </x:c>
      <x:c r="U53" s="66">
        <x:f t="shared" si="13"/>
        <x:v>0</x:v>
      </x:c>
      <x:c r="V53" s="66">
        <x:f t="shared" si="13"/>
        <x:v>0</x:v>
      </x:c>
      <x:c r="W53" s="66">
        <x:f t="shared" si="13"/>
        <x:v>0</x:v>
      </x:c>
      <x:c r="X53" s="66">
        <x:f t="shared" si="13"/>
        <x:v>0</x:v>
      </x:c>
      <x:c r="Y53" s="66">
        <x:f t="shared" si="13"/>
        <x:v>0</x:v>
      </x:c>
      <x:c r="Z53" s="66">
        <x:f t="shared" si="13"/>
        <x:v>0</x:v>
      </x:c>
    </x:row>
    <x:row r="54" ht="15.75" customHeight="1">
      <x:c r="A54" s="65" t="s">
        <x:v>164</x:v>
      </x:c>
      <x:c r="B54" s="66" t="s">
        <x:v>163</x:v>
      </x:c>
      <x:c r="C54" s="66" t="n">
        <x:f>C53</x:f>
        <x:v>2</x:v>
      </x:c>
      <x:c r="D54" s="66" t="n">
        <x:f t="shared" ref="D54:Z54" si="14">D53+C54</x:f>
        <x:v>2</x:v>
      </x:c>
      <x:c r="E54" s="66">
        <x:f t="shared" si="14"/>
        <x:v>4</x:v>
      </x:c>
      <x:c r="F54" s="66">
        <x:f t="shared" si="14"/>
        <x:v>6</x:v>
      </x:c>
      <x:c r="G54" s="66">
        <x:f t="shared" si="14"/>
        <x:v>10</x:v>
      </x:c>
      <x:c r="H54" s="66">
        <x:f t="shared" si="14"/>
        <x:v>11</x:v>
      </x:c>
      <x:c r="I54" s="66">
        <x:f t="shared" si="14"/>
        <x:v>11</x:v>
      </x:c>
      <x:c r="J54" s="66">
        <x:f t="shared" si="14"/>
        <x:v>11</x:v>
      </x:c>
      <x:c r="K54" s="66">
        <x:f t="shared" si="14"/>
        <x:v>11</x:v>
      </x:c>
      <x:c r="L54" s="66">
        <x:f t="shared" si="14"/>
        <x:v>11</x:v>
      </x:c>
      <x:c r="M54" s="66">
        <x:f t="shared" si="14"/>
        <x:v>11</x:v>
      </x:c>
      <x:c r="N54" s="66">
        <x:f t="shared" si="14"/>
        <x:v>11</x:v>
      </x:c>
      <x:c r="O54" s="66">
        <x:f t="shared" si="14"/>
        <x:v>11</x:v>
      </x:c>
      <x:c r="P54" s="66">
        <x:f t="shared" si="14"/>
        <x:v>11</x:v>
      </x:c>
      <x:c r="Q54" s="66">
        <x:f t="shared" si="14"/>
        <x:v>11</x:v>
      </x:c>
      <x:c r="R54" s="66">
        <x:f t="shared" si="14"/>
        <x:v>11</x:v>
      </x:c>
      <x:c r="S54" s="66">
        <x:f t="shared" si="14"/>
        <x:v>11</x:v>
      </x:c>
      <x:c r="T54" s="66">
        <x:f t="shared" si="14"/>
        <x:v>11</x:v>
      </x:c>
      <x:c r="U54" s="66">
        <x:f t="shared" si="14"/>
        <x:v>11</x:v>
      </x:c>
      <x:c r="V54" s="66">
        <x:f t="shared" si="14"/>
        <x:v>11</x:v>
      </x:c>
      <x:c r="W54" s="66">
        <x:f t="shared" si="14"/>
        <x:v>11</x:v>
      </x:c>
      <x:c r="X54" s="66">
        <x:f t="shared" si="14"/>
        <x:v>11</x:v>
      </x:c>
      <x:c r="Y54" s="66">
        <x:f t="shared" si="14"/>
        <x:v>11</x:v>
      </x:c>
      <x:c r="Z54" s="66">
        <x:f t="shared" si="14"/>
        <x:v>11</x:v>
      </x:c>
    </x:row>
    <x:row r="55" ht="15.75" customHeight="1">
      <x:c r="A55" s="65" t="s">
        <x:v>165</x:v>
      </x:c>
      <x:c r="B55" s="66" t="s">
        <x:v>163</x:v>
      </x:c>
      <x:c r="C55" s="67" t="n">
        <x:f t="shared" ref="C55:Z55" si="15">($B$45*C45)+($B$46*C46)+($B$47*C47)+($B$48*C48)+($B$49*C49)+($B$50*C50)+($B$51*C51)+($B$52*C52)</x:f>
        <x:v>17000</x:v>
      </x:c>
      <x:c r="D55" s="67">
        <x:f t="shared" si="15"/>
        <x:v>0</x:v>
      </x:c>
      <x:c r="E55" s="67">
        <x:f t="shared" si="15"/>
        <x:v>7000</x:v>
      </x:c>
      <x:c r="F55" s="67">
        <x:f t="shared" si="15"/>
        <x:v>8000</x:v>
      </x:c>
      <x:c r="G55" s="67">
        <x:f t="shared" si="15"/>
        <x:v>13000</x:v>
      </x:c>
      <x:c r="H55" s="67">
        <x:f t="shared" si="15"/>
        <x:v>2000</x:v>
      </x:c>
      <x:c r="I55" s="67">
        <x:f t="shared" si="15"/>
        <x:v>0</x:v>
      </x:c>
      <x:c r="J55" s="67">
        <x:f t="shared" si="15"/>
        <x:v>0</x:v>
      </x:c>
      <x:c r="K55" s="67">
        <x:f t="shared" si="15"/>
        <x:v>0</x:v>
      </x:c>
      <x:c r="L55" s="67">
        <x:f t="shared" si="15"/>
        <x:v>0</x:v>
      </x:c>
      <x:c r="M55" s="67">
        <x:f t="shared" si="15"/>
        <x:v>0</x:v>
      </x:c>
      <x:c r="N55" s="67">
        <x:f t="shared" si="15"/>
        <x:v>0</x:v>
      </x:c>
      <x:c r="O55" s="67">
        <x:f t="shared" si="15"/>
        <x:v>0</x:v>
      </x:c>
      <x:c r="P55" s="67">
        <x:f t="shared" si="15"/>
        <x:v>0</x:v>
      </x:c>
      <x:c r="Q55" s="67">
        <x:f t="shared" si="15"/>
        <x:v>0</x:v>
      </x:c>
      <x:c r="R55" s="67">
        <x:f t="shared" si="15"/>
        <x:v>0</x:v>
      </x:c>
      <x:c r="S55" s="67">
        <x:f t="shared" si="15"/>
        <x:v>0</x:v>
      </x:c>
      <x:c r="T55" s="67">
        <x:f t="shared" si="15"/>
        <x:v>0</x:v>
      </x:c>
      <x:c r="U55" s="67">
        <x:f t="shared" si="15"/>
        <x:v>0</x:v>
      </x:c>
      <x:c r="V55" s="67">
        <x:f t="shared" si="15"/>
        <x:v>0</x:v>
      </x:c>
      <x:c r="W55" s="67">
        <x:f t="shared" si="15"/>
        <x:v>0</x:v>
      </x:c>
      <x:c r="X55" s="67">
        <x:f t="shared" si="15"/>
        <x:v>0</x:v>
      </x:c>
      <x:c r="Y55" s="67">
        <x:f t="shared" si="15"/>
        <x:v>0</x:v>
      </x:c>
      <x:c r="Z55" s="67">
        <x:f t="shared" si="15"/>
        <x:v>0</x:v>
      </x:c>
    </x:row>
    <x:row r="56" ht="15.75" customHeight="1">
      <x:c r="A56" s="68" t="s">
        <x:v>166</x:v>
      </x:c>
      <x:c r="B56" s="69" t="s">
        <x:v>163</x:v>
      </x:c>
      <x:c r="C56" s="70" t="n">
        <x:f>C55</x:f>
        <x:v>17000</x:v>
      </x:c>
      <x:c r="D56" s="70" t="n">
        <x:f t="shared" ref="D56:Z56" si="16">D55+C56</x:f>
        <x:v>17000</x:v>
      </x:c>
      <x:c r="E56" s="70">
        <x:f t="shared" si="16"/>
        <x:v>24000</x:v>
      </x:c>
      <x:c r="F56" s="70">
        <x:f t="shared" si="16"/>
        <x:v>32000</x:v>
      </x:c>
      <x:c r="G56" s="70">
        <x:f t="shared" si="16"/>
        <x:v>45000</x:v>
      </x:c>
      <x:c r="H56" s="70">
        <x:f t="shared" si="16"/>
        <x:v>47000</x:v>
      </x:c>
      <x:c r="I56" s="70">
        <x:f t="shared" si="16"/>
        <x:v>47000</x:v>
      </x:c>
      <x:c r="J56" s="70">
        <x:f t="shared" si="16"/>
        <x:v>47000</x:v>
      </x:c>
      <x:c r="K56" s="70">
        <x:f t="shared" si="16"/>
        <x:v>47000</x:v>
      </x:c>
      <x:c r="L56" s="70">
        <x:f t="shared" si="16"/>
        <x:v>47000</x:v>
      </x:c>
      <x:c r="M56" s="70">
        <x:f t="shared" si="16"/>
        <x:v>47000</x:v>
      </x:c>
      <x:c r="N56" s="70">
        <x:f t="shared" si="16"/>
        <x:v>47000</x:v>
      </x:c>
      <x:c r="O56" s="70">
        <x:f t="shared" si="16"/>
        <x:v>47000</x:v>
      </x:c>
      <x:c r="P56" s="70">
        <x:f t="shared" si="16"/>
        <x:v>47000</x:v>
      </x:c>
      <x:c r="Q56" s="70">
        <x:f t="shared" si="16"/>
        <x:v>47000</x:v>
      </x:c>
      <x:c r="R56" s="70">
        <x:f t="shared" si="16"/>
        <x:v>47000</x:v>
      </x:c>
      <x:c r="S56" s="70">
        <x:f t="shared" si="16"/>
        <x:v>47000</x:v>
      </x:c>
      <x:c r="T56" s="70">
        <x:f t="shared" si="16"/>
        <x:v>47000</x:v>
      </x:c>
      <x:c r="U56" s="70">
        <x:f t="shared" si="16"/>
        <x:v>47000</x:v>
      </x:c>
      <x:c r="V56" s="70">
        <x:f t="shared" si="16"/>
        <x:v>47000</x:v>
      </x:c>
      <x:c r="W56" s="70">
        <x:f t="shared" si="16"/>
        <x:v>47000</x:v>
      </x:c>
      <x:c r="X56" s="70">
        <x:f t="shared" si="16"/>
        <x:v>47000</x:v>
      </x:c>
      <x:c r="Y56" s="70">
        <x:f t="shared" si="16"/>
        <x:v>47000</x:v>
      </x:c>
      <x:c r="Z56" s="70">
        <x:f t="shared" si="16"/>
        <x:v>47000</x:v>
      </x:c>
    </x:row>
    <x:row r="57" ht="15.75" customHeight="1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  <x:c r="O57" s="25"/>
      <x:c r="P57" s="25"/>
      <x:c r="Q57" s="25"/>
      <x:c r="R57" s="25"/>
      <x:c r="S57" s="25"/>
      <x:c r="T57" s="25"/>
      <x:c r="U57" s="25"/>
      <x:c r="V57" s="25"/>
      <x:c r="W57" s="25"/>
      <x:c r="X57" s="25"/>
      <x:c r="Y57" s="25"/>
      <x:c r="Z57" s="25"/>
    </x:row>
    <x:row r="58" ht="15.75" customHeight="1">
      <x:c r="A58" s="60" t="s">
        <x:v>193</x:v>
      </x:c>
      <x:c r="B58" s="61" t="s">
        <x:v>163</x:v>
      </x:c>
      <x:c r="C58" s="61" t="s">
        <x:v>6</x:v>
      </x:c>
      <x:c r="D58" s="61" t="s">
        <x:v>7</x:v>
      </x:c>
      <x:c r="E58" s="61" t="s">
        <x:v>8</x:v>
      </x:c>
      <x:c r="F58" s="61" t="s">
        <x:v>9</x:v>
      </x:c>
      <x:c r="G58" s="61" t="s">
        <x:v>10</x:v>
      </x:c>
      <x:c r="H58" s="61" t="s">
        <x:v>11</x:v>
      </x:c>
      <x:c r="I58" s="61" t="s">
        <x:v>12</x:v>
      </x:c>
      <x:c r="J58" s="61" t="s">
        <x:v>13</x:v>
      </x:c>
      <x:c r="K58" s="61" t="s">
        <x:v>14</x:v>
      </x:c>
      <x:c r="L58" s="61" t="s">
        <x:v>15</x:v>
      </x:c>
      <x:c r="M58" s="61" t="s">
        <x:v>16</x:v>
      </x:c>
      <x:c r="N58" s="61" t="s">
        <x:v>17</x:v>
      </x:c>
      <x:c r="O58" s="61" t="s">
        <x:v>18</x:v>
      </x:c>
      <x:c r="P58" s="61" t="s">
        <x:v>19</x:v>
      </x:c>
      <x:c r="Q58" s="61" t="s">
        <x:v>20</x:v>
      </x:c>
      <x:c r="R58" s="61" t="s">
        <x:v>21</x:v>
      </x:c>
      <x:c r="S58" s="61" t="s">
        <x:v>22</x:v>
      </x:c>
      <x:c r="T58" s="61" t="s">
        <x:v>23</x:v>
      </x:c>
      <x:c r="U58" s="61" t="s">
        <x:v>24</x:v>
      </x:c>
      <x:c r="V58" s="61" t="s">
        <x:v>25</x:v>
      </x:c>
      <x:c r="W58" s="61" t="s">
        <x:v>26</x:v>
      </x:c>
      <x:c r="X58" s="61" t="s">
        <x:v>27</x:v>
      </x:c>
      <x:c r="Y58" s="61" t="s">
        <x:v>28</x:v>
      </x:c>
      <x:c r="Z58" s="61" t="s">
        <x:v>29</x:v>
      </x:c>
    </x:row>
    <x:row r="59" ht="15.75" customHeight="1">
      <x:c r="A59" s="65" t="s">
        <x:v>162</x:v>
      </x:c>
      <x:c r="B59" s="66" t="s">
        <x:v>163</x:v>
      </x:c>
      <x:c r="C59" s="66" t="n">
        <x:f t="shared" ref="C59:Z59" si="17">C11+C25+C39+C53</x:f>
        <x:v>21</x:v>
      </x:c>
      <x:c r="D59" s="66">
        <x:f t="shared" si="17"/>
        <x:v>10</x:v>
      </x:c>
      <x:c r="E59" s="66">
        <x:f t="shared" si="17"/>
        <x:v>7</x:v>
      </x:c>
      <x:c r="F59" s="66">
        <x:f t="shared" si="17"/>
        <x:v>4</x:v>
      </x:c>
      <x:c r="G59" s="66">
        <x:f t="shared" si="17"/>
        <x:v>15</x:v>
      </x:c>
      <x:c r="H59" s="66">
        <x:f t="shared" si="17"/>
        <x:v>9</x:v>
      </x:c>
      <x:c r="I59" s="66">
        <x:f t="shared" si="17"/>
        <x:v>5</x:v>
      </x:c>
      <x:c r="J59" s="66">
        <x:f t="shared" si="17"/>
        <x:v>6</x:v>
      </x:c>
      <x:c r="K59" s="66">
        <x:f t="shared" si="17"/>
        <x:v>7</x:v>
      </x:c>
      <x:c r="L59" s="66">
        <x:f t="shared" si="17"/>
        <x:v>8</x:v>
      </x:c>
      <x:c r="M59" s="66">
        <x:f t="shared" si="17"/>
        <x:v>1</x:v>
      </x:c>
      <x:c r="N59" s="66">
        <x:f t="shared" si="17"/>
        <x:v>5</x:v>
      </x:c>
      <x:c r="O59" s="66">
        <x:f t="shared" si="17"/>
        <x:v>0</x:v>
      </x:c>
      <x:c r="P59" s="66">
        <x:f t="shared" si="17"/>
        <x:v>0</x:v>
      </x:c>
      <x:c r="Q59" s="66">
        <x:f t="shared" si="17"/>
        <x:v>0</x:v>
      </x:c>
      <x:c r="R59" s="66">
        <x:f t="shared" si="17"/>
        <x:v>0</x:v>
      </x:c>
      <x:c r="S59" s="66">
        <x:f t="shared" si="17"/>
        <x:v>0</x:v>
      </x:c>
      <x:c r="T59" s="66">
        <x:f t="shared" si="17"/>
        <x:v>0</x:v>
      </x:c>
      <x:c r="U59" s="66">
        <x:f t="shared" si="17"/>
        <x:v>0</x:v>
      </x:c>
      <x:c r="V59" s="66">
        <x:f t="shared" si="17"/>
        <x:v>0</x:v>
      </x:c>
      <x:c r="W59" s="66">
        <x:f t="shared" si="17"/>
        <x:v>0</x:v>
      </x:c>
      <x:c r="X59" s="66">
        <x:f t="shared" si="17"/>
        <x:v>0</x:v>
      </x:c>
      <x:c r="Y59" s="66">
        <x:f t="shared" si="17"/>
        <x:v>0</x:v>
      </x:c>
      <x:c r="Z59" s="66">
        <x:f t="shared" si="17"/>
        <x:v>0</x:v>
      </x:c>
    </x:row>
    <x:row r="60" ht="15.75" customHeight="1">
      <x:c r="A60" s="65" t="s">
        <x:v>164</x:v>
      </x:c>
      <x:c r="B60" s="66" t="s">
        <x:v>163</x:v>
      </x:c>
      <x:c r="C60" s="66" t="n">
        <x:f>C59</x:f>
        <x:v>21</x:v>
      </x:c>
      <x:c r="D60" s="66" t="n">
        <x:f t="shared" ref="D60:Z60" si="18">D59+C60</x:f>
        <x:v>31</x:v>
      </x:c>
      <x:c r="E60" s="66">
        <x:f t="shared" si="18"/>
        <x:v>38</x:v>
      </x:c>
      <x:c r="F60" s="66">
        <x:f t="shared" si="18"/>
        <x:v>42</x:v>
      </x:c>
      <x:c r="G60" s="66">
        <x:f t="shared" si="18"/>
        <x:v>57</x:v>
      </x:c>
      <x:c r="H60" s="66">
        <x:f t="shared" si="18"/>
        <x:v>66</x:v>
      </x:c>
      <x:c r="I60" s="66">
        <x:f t="shared" si="18"/>
        <x:v>71</x:v>
      </x:c>
      <x:c r="J60" s="66">
        <x:f t="shared" si="18"/>
        <x:v>77</x:v>
      </x:c>
      <x:c r="K60" s="66">
        <x:f t="shared" si="18"/>
        <x:v>84</x:v>
      </x:c>
      <x:c r="L60" s="66">
        <x:f t="shared" si="18"/>
        <x:v>92</x:v>
      </x:c>
      <x:c r="M60" s="66">
        <x:f t="shared" si="18"/>
        <x:v>93</x:v>
      </x:c>
      <x:c r="N60" s="66">
        <x:f t="shared" si="18"/>
        <x:v>98</x:v>
      </x:c>
      <x:c r="O60" s="66">
        <x:f t="shared" si="18"/>
        <x:v>98</x:v>
      </x:c>
      <x:c r="P60" s="66">
        <x:f t="shared" si="18"/>
        <x:v>98</x:v>
      </x:c>
      <x:c r="Q60" s="66">
        <x:f t="shared" si="18"/>
        <x:v>98</x:v>
      </x:c>
      <x:c r="R60" s="66">
        <x:f t="shared" si="18"/>
        <x:v>98</x:v>
      </x:c>
      <x:c r="S60" s="66">
        <x:f t="shared" si="18"/>
        <x:v>98</x:v>
      </x:c>
      <x:c r="T60" s="66">
        <x:f t="shared" si="18"/>
        <x:v>98</x:v>
      </x:c>
      <x:c r="U60" s="66">
        <x:f t="shared" si="18"/>
        <x:v>98</x:v>
      </x:c>
      <x:c r="V60" s="66">
        <x:f t="shared" si="18"/>
        <x:v>98</x:v>
      </x:c>
      <x:c r="W60" s="66">
        <x:f t="shared" si="18"/>
        <x:v>98</x:v>
      </x:c>
      <x:c r="X60" s="66">
        <x:f t="shared" si="18"/>
        <x:v>98</x:v>
      </x:c>
      <x:c r="Y60" s="66">
        <x:f t="shared" si="18"/>
        <x:v>98</x:v>
      </x:c>
      <x:c r="Z60" s="66">
        <x:f t="shared" si="18"/>
        <x:v>98</x:v>
      </x:c>
    </x:row>
    <x:row r="61" ht="15.75" customHeight="1">
      <x:c r="A61" s="65" t="s">
        <x:v>165</x:v>
      </x:c>
      <x:c r="B61" s="66" t="s">
        <x:v>163</x:v>
      </x:c>
      <x:c r="C61" s="67" t="n">
        <x:f t="shared" ref="C61:Z61" si="19">C13+C27+C41+C55</x:f>
        <x:v>148000</x:v>
      </x:c>
      <x:c r="D61" s="67">
        <x:f t="shared" si="19"/>
        <x:v>31900</x:v>
      </x:c>
      <x:c r="E61" s="67">
        <x:f t="shared" si="19"/>
        <x:v>32500</x:v>
      </x:c>
      <x:c r="F61" s="67">
        <x:f t="shared" si="19"/>
        <x:v>14300</x:v>
      </x:c>
      <x:c r="G61" s="67">
        <x:f t="shared" si="19"/>
        <x:v>34050</x:v>
      </x:c>
      <x:c r="H61" s="67">
        <x:f t="shared" si="19"/>
        <x:v>13200</x:v>
      </x:c>
      <x:c r="I61" s="67">
        <x:f t="shared" si="19"/>
        <x:v>6300</x:v>
      </x:c>
      <x:c r="J61" s="67">
        <x:f t="shared" si="19"/>
        <x:v>8100</x:v>
      </x:c>
      <x:c r="K61" s="67">
        <x:f t="shared" si="19"/>
        <x:v>8950</x:v>
      </x:c>
      <x:c r="L61" s="67">
        <x:f t="shared" si="19"/>
        <x:v>11150</x:v>
      </x:c>
      <x:c r="M61" s="67">
        <x:f t="shared" si="19"/>
        <x:v>1250</x:v>
      </x:c>
      <x:c r="N61" s="67">
        <x:f t="shared" si="19"/>
        <x:v>7100</x:v>
      </x:c>
      <x:c r="O61" s="67">
        <x:f t="shared" si="19"/>
        <x:v>0</x:v>
      </x:c>
      <x:c r="P61" s="67">
        <x:f t="shared" si="19"/>
        <x:v>0</x:v>
      </x:c>
      <x:c r="Q61" s="67">
        <x:f t="shared" si="19"/>
        <x:v>0</x:v>
      </x:c>
      <x:c r="R61" s="67">
        <x:f t="shared" si="19"/>
        <x:v>0</x:v>
      </x:c>
      <x:c r="S61" s="67">
        <x:f t="shared" si="19"/>
        <x:v>0</x:v>
      </x:c>
      <x:c r="T61" s="67">
        <x:f t="shared" si="19"/>
        <x:v>0</x:v>
      </x:c>
      <x:c r="U61" s="67">
        <x:f t="shared" si="19"/>
        <x:v>0</x:v>
      </x:c>
      <x:c r="V61" s="67">
        <x:f t="shared" si="19"/>
        <x:v>0</x:v>
      </x:c>
      <x:c r="W61" s="67">
        <x:f t="shared" si="19"/>
        <x:v>0</x:v>
      </x:c>
      <x:c r="X61" s="67">
        <x:f t="shared" si="19"/>
        <x:v>0</x:v>
      </x:c>
      <x:c r="Y61" s="67">
        <x:f t="shared" si="19"/>
        <x:v>0</x:v>
      </x:c>
      <x:c r="Z61" s="67">
        <x:f t="shared" si="19"/>
        <x:v>0</x:v>
      </x:c>
    </x:row>
    <x:row r="62" ht="15.75" customHeight="1">
      <x:c r="A62" s="68" t="s">
        <x:v>166</x:v>
      </x:c>
      <x:c r="B62" s="69" t="s">
        <x:v>163</x:v>
      </x:c>
      <x:c r="C62" s="70" t="n">
        <x:f t="shared" ref="C62:Z62" si="20">C14+C28+C42+C56</x:f>
        <x:v>148000</x:v>
      </x:c>
      <x:c r="D62" s="70">
        <x:f t="shared" si="20"/>
        <x:v>179900</x:v>
      </x:c>
      <x:c r="E62" s="70">
        <x:f t="shared" si="20"/>
        <x:v>212400</x:v>
      </x:c>
      <x:c r="F62" s="70">
        <x:f t="shared" si="20"/>
        <x:v>226700</x:v>
      </x:c>
      <x:c r="G62" s="70">
        <x:f t="shared" si="20"/>
        <x:v>260750</x:v>
      </x:c>
      <x:c r="H62" s="70">
        <x:f t="shared" si="20"/>
        <x:v>273950</x:v>
      </x:c>
      <x:c r="I62" s="70">
        <x:f t="shared" si="20"/>
        <x:v>280250</x:v>
      </x:c>
      <x:c r="J62" s="70">
        <x:f t="shared" si="20"/>
        <x:v>288350</x:v>
      </x:c>
      <x:c r="K62" s="70">
        <x:f t="shared" si="20"/>
        <x:v>297300</x:v>
      </x:c>
      <x:c r="L62" s="70">
        <x:f t="shared" si="20"/>
        <x:v>308450</x:v>
      </x:c>
      <x:c r="M62" s="70">
        <x:f t="shared" si="20"/>
        <x:v>309700</x:v>
      </x:c>
      <x:c r="N62" s="70">
        <x:f t="shared" si="20"/>
        <x:v>316800</x:v>
      </x:c>
      <x:c r="O62" s="70">
        <x:f t="shared" si="20"/>
        <x:v>316800</x:v>
      </x:c>
      <x:c r="P62" s="70">
        <x:f t="shared" si="20"/>
        <x:v>316800</x:v>
      </x:c>
      <x:c r="Q62" s="70">
        <x:f t="shared" si="20"/>
        <x:v>316800</x:v>
      </x:c>
      <x:c r="R62" s="70">
        <x:f t="shared" si="20"/>
        <x:v>316800</x:v>
      </x:c>
      <x:c r="S62" s="70">
        <x:f t="shared" si="20"/>
        <x:v>316800</x:v>
      </x:c>
      <x:c r="T62" s="70">
        <x:f t="shared" si="20"/>
        <x:v>316800</x:v>
      </x:c>
      <x:c r="U62" s="70">
        <x:f t="shared" si="20"/>
        <x:v>316800</x:v>
      </x:c>
      <x:c r="V62" s="70">
        <x:f t="shared" si="20"/>
        <x:v>316800</x:v>
      </x:c>
      <x:c r="W62" s="70">
        <x:f t="shared" si="20"/>
        <x:v>316800</x:v>
      </x:c>
      <x:c r="X62" s="70">
        <x:f t="shared" si="20"/>
        <x:v>316800</x:v>
      </x:c>
      <x:c r="Y62" s="70">
        <x:f t="shared" si="20"/>
        <x:v>316800</x:v>
      </x:c>
      <x:c r="Z62" s="70">
        <x:f t="shared" si="20"/>
        <x:v>316800</x:v>
      </x:c>
    </x:row>
    <x:row r="63" ht="15.75" customHeight="1">
      <x:c r="A63" s="27"/>
      <x:c r="B63" s="27"/>
      <x:c r="C63" s="27"/>
      <x:c r="D63" s="27"/>
      <x:c r="E63" s="27"/>
      <x:c r="F63" s="27"/>
      <x:c r="G63" s="27"/>
      <x:c r="H63" s="27"/>
      <x:c r="I63" s="27"/>
      <x:c r="J63" s="27"/>
      <x:c r="K63" s="27"/>
      <x:c r="L63" s="27"/>
      <x:c r="M63" s="27"/>
      <x:c r="N63" s="27"/>
      <x:c r="O63" s="27"/>
      <x:c r="P63" s="27"/>
      <x:c r="Q63" s="27"/>
      <x:c r="R63" s="27"/>
      <x:c r="S63" s="27"/>
      <x:c r="T63" s="27"/>
      <x:c r="U63" s="27"/>
      <x:c r="V63" s="27"/>
      <x:c r="W63" s="27"/>
      <x:c r="X63" s="27"/>
      <x:c r="Y63" s="27"/>
      <x:c r="Z63" s="27"/>
    </x:row>
    <x:row r="64" ht="15.75" customHeight="1">
      <x:c r="A64" s="27"/>
      <x:c r="B64" s="27"/>
      <x:c r="C64" s="27"/>
      <x:c r="D64" s="27"/>
      <x:c r="E64" s="27"/>
      <x:c r="F64" s="27"/>
      <x:c r="G64" s="27"/>
      <x:c r="H64" s="27"/>
      <x:c r="I64" s="27"/>
      <x:c r="J64" s="27"/>
      <x:c r="K64" s="27"/>
      <x:c r="L64" s="27"/>
      <x:c r="M64" s="27"/>
      <x:c r="N64" s="27"/>
      <x:c r="O64" s="27"/>
      <x:c r="P64" s="27"/>
      <x:c r="Q64" s="27"/>
      <x:c r="R64" s="27"/>
      <x:c r="S64" s="27"/>
      <x:c r="T64" s="27"/>
      <x:c r="U64" s="27"/>
      <x:c r="V64" s="27"/>
      <x:c r="W64" s="27"/>
      <x:c r="X64" s="27"/>
      <x:c r="Y64" s="27"/>
      <x:c r="Z64" s="27"/>
    </x:row>
    <x:row r="65" ht="15.75" customHeight="1">
      <x:c r="A65" s="27"/>
      <x:c r="B65" s="27"/>
      <x:c r="C65" s="27"/>
      <x:c r="D65" s="27"/>
      <x:c r="E65" s="27"/>
      <x:c r="F65" s="27"/>
      <x:c r="G65" s="27"/>
      <x:c r="H65" s="27"/>
      <x:c r="I65" s="27"/>
      <x:c r="J65" s="27"/>
      <x:c r="K65" s="27"/>
      <x:c r="L65" s="27"/>
      <x:c r="M65" s="27"/>
      <x:c r="N65" s="27"/>
      <x:c r="O65" s="27"/>
      <x:c r="P65" s="27"/>
      <x:c r="Q65" s="27"/>
      <x:c r="R65" s="27"/>
      <x:c r="S65" s="27"/>
      <x:c r="T65" s="27"/>
      <x:c r="U65" s="27"/>
      <x:c r="V65" s="27"/>
      <x:c r="W65" s="27"/>
      <x:c r="X65" s="27"/>
      <x:c r="Y65" s="27"/>
      <x:c r="Z65" s="27"/>
    </x:row>
    <x:row r="66" ht="15.75" customHeight="1">
      <x:c r="A66" s="27"/>
      <x:c r="B66" s="27"/>
      <x:c r="C66" s="27"/>
      <x:c r="D66" s="27"/>
      <x:c r="E66" s="27"/>
      <x:c r="F66" s="27"/>
      <x:c r="G66" s="27"/>
      <x:c r="H66" s="27"/>
      <x:c r="I66" s="27"/>
      <x:c r="J66" s="27"/>
      <x:c r="K66" s="27"/>
      <x:c r="L66" s="27"/>
      <x:c r="M66" s="27"/>
      <x:c r="N66" s="27"/>
      <x:c r="O66" s="27"/>
      <x:c r="P66" s="27"/>
      <x:c r="Q66" s="27"/>
      <x:c r="R66" s="27"/>
      <x:c r="S66" s="27"/>
      <x:c r="T66" s="27"/>
      <x:c r="U66" s="27"/>
      <x:c r="V66" s="27"/>
      <x:c r="W66" s="27"/>
      <x:c r="X66" s="27"/>
      <x:c r="Y66" s="27"/>
      <x:c r="Z66" s="27"/>
    </x:row>
    <x:row r="67" ht="15.75" customHeight="1">
      <x:c r="A67" s="27"/>
      <x:c r="B67" s="27"/>
      <x:c r="C67" s="27"/>
      <x:c r="D67" s="27"/>
      <x:c r="E67" s="27"/>
      <x:c r="F67" s="27"/>
      <x:c r="G67" s="27"/>
      <x:c r="H67" s="27"/>
      <x:c r="I67" s="27"/>
      <x:c r="J67" s="27"/>
      <x:c r="K67" s="27"/>
      <x:c r="L67" s="27"/>
      <x:c r="M67" s="27"/>
      <x:c r="N67" s="27"/>
      <x:c r="O67" s="27"/>
      <x:c r="P67" s="27"/>
      <x:c r="Q67" s="27"/>
      <x:c r="R67" s="27"/>
      <x:c r="S67" s="27"/>
      <x:c r="T67" s="27"/>
      <x:c r="U67" s="27"/>
      <x:c r="V67" s="27"/>
      <x:c r="W67" s="27"/>
      <x:c r="X67" s="27"/>
      <x:c r="Y67" s="27"/>
      <x:c r="Z67" s="27"/>
    </x:row>
    <x:row r="68" ht="15.75" customHeight="1">
      <x:c r="A68" s="27"/>
      <x:c r="B68" s="27"/>
      <x:c r="C68" s="27"/>
      <x:c r="D68" s="27"/>
      <x:c r="E68" s="27"/>
      <x:c r="F68" s="27"/>
      <x:c r="G68" s="27"/>
      <x:c r="H68" s="27"/>
      <x:c r="I68" s="27"/>
      <x:c r="J68" s="27"/>
      <x:c r="K68" s="27"/>
      <x:c r="L68" s="27"/>
      <x:c r="M68" s="27"/>
      <x:c r="N68" s="27"/>
      <x:c r="O68" s="27"/>
      <x:c r="P68" s="27"/>
      <x:c r="Q68" s="27"/>
      <x:c r="R68" s="27"/>
      <x:c r="S68" s="27"/>
      <x:c r="T68" s="27"/>
      <x:c r="U68" s="27"/>
      <x:c r="V68" s="27"/>
      <x:c r="W68" s="27"/>
      <x:c r="X68" s="27"/>
      <x:c r="Y68" s="27"/>
      <x:c r="Z68" s="27"/>
    </x:row>
    <x:row r="69" ht="15.75" customHeight="1">
      <x:c r="A69" s="27"/>
      <x:c r="B69" s="27"/>
      <x:c r="C69" s="27"/>
      <x:c r="D69" s="27"/>
      <x:c r="E69" s="27"/>
      <x:c r="F69" s="27"/>
      <x:c r="G69" s="27"/>
      <x:c r="H69" s="27"/>
      <x:c r="I69" s="27"/>
      <x:c r="J69" s="27"/>
      <x:c r="K69" s="27"/>
      <x:c r="L69" s="27"/>
      <x:c r="M69" s="27"/>
      <x:c r="N69" s="27"/>
      <x:c r="O69" s="27"/>
      <x:c r="P69" s="27"/>
      <x:c r="Q69" s="27"/>
      <x:c r="R69" s="27"/>
      <x:c r="S69" s="27"/>
      <x:c r="T69" s="27"/>
      <x:c r="U69" s="27"/>
      <x:c r="V69" s="27"/>
      <x:c r="W69" s="27"/>
      <x:c r="X69" s="27"/>
      <x:c r="Y69" s="27"/>
      <x:c r="Z69" s="27"/>
    </x:row>
    <x:row r="70" ht="15.75" customHeight="1">
      <x:c r="A70" s="27"/>
      <x:c r="B70" s="27"/>
      <x:c r="C70" s="27"/>
      <x:c r="D70" s="27"/>
      <x:c r="E70" s="27"/>
      <x:c r="F70" s="27"/>
      <x:c r="G70" s="27"/>
      <x:c r="H70" s="27"/>
      <x:c r="I70" s="27"/>
      <x:c r="J70" s="27"/>
      <x:c r="K70" s="27"/>
      <x:c r="L70" s="27"/>
      <x:c r="M70" s="27"/>
      <x:c r="N70" s="27"/>
      <x:c r="O70" s="27"/>
      <x:c r="P70" s="27"/>
      <x:c r="Q70" s="27"/>
      <x:c r="R70" s="27"/>
      <x:c r="S70" s="27"/>
      <x:c r="T70" s="27"/>
      <x:c r="U70" s="27"/>
      <x:c r="V70" s="27"/>
      <x:c r="W70" s="27"/>
      <x:c r="X70" s="27"/>
      <x:c r="Y70" s="27"/>
      <x:c r="Z70" s="27"/>
    </x:row>
    <x:row r="71" ht="15.75" customHeight="1">
      <x:c r="A71" s="27"/>
      <x:c r="B71" s="27"/>
      <x:c r="C71" s="27"/>
      <x:c r="D71" s="27"/>
      <x:c r="E71" s="27"/>
      <x:c r="F71" s="27"/>
      <x:c r="G71" s="27"/>
      <x:c r="H71" s="27"/>
      <x:c r="I71" s="27"/>
      <x:c r="J71" s="27"/>
      <x:c r="K71" s="27"/>
      <x:c r="L71" s="27"/>
      <x:c r="M71" s="27"/>
      <x:c r="N71" s="27"/>
      <x:c r="O71" s="27"/>
      <x:c r="P71" s="27"/>
      <x:c r="Q71" s="27"/>
      <x:c r="R71" s="27"/>
      <x:c r="S71" s="27"/>
      <x:c r="T71" s="27"/>
      <x:c r="U71" s="27"/>
      <x:c r="V71" s="27"/>
      <x:c r="W71" s="27"/>
      <x:c r="X71" s="27"/>
      <x:c r="Y71" s="27"/>
      <x:c r="Z71" s="27"/>
    </x:row>
    <x:row r="72" ht="15.75" customHeight="1">
      <x:c r="A72" s="27"/>
      <x:c r="B72" s="27"/>
      <x:c r="C72" s="27"/>
      <x:c r="D72" s="27"/>
      <x:c r="E72" s="27"/>
      <x:c r="F72" s="27"/>
      <x:c r="G72" s="27"/>
      <x:c r="H72" s="27"/>
      <x:c r="I72" s="27"/>
      <x:c r="J72" s="27"/>
      <x:c r="K72" s="27"/>
      <x:c r="L72" s="27"/>
      <x:c r="M72" s="27"/>
      <x:c r="N72" s="27"/>
      <x:c r="O72" s="27"/>
      <x:c r="P72" s="27"/>
      <x:c r="Q72" s="27"/>
      <x:c r="R72" s="27"/>
      <x:c r="S72" s="27"/>
      <x:c r="T72" s="27"/>
      <x:c r="U72" s="27"/>
      <x:c r="V72" s="27"/>
      <x:c r="W72" s="27"/>
      <x:c r="X72" s="27"/>
      <x:c r="Y72" s="27"/>
      <x:c r="Z72" s="27"/>
    </x:row>
    <x:row r="73" ht="15.75" customHeight="1">
      <x:c r="A73" s="27"/>
      <x:c r="B73" s="27"/>
      <x:c r="C73" s="27"/>
      <x:c r="D73" s="27"/>
      <x:c r="E73" s="27"/>
      <x:c r="F73" s="27"/>
      <x:c r="G73" s="27"/>
      <x:c r="H73" s="27"/>
      <x:c r="I73" s="27"/>
      <x:c r="J73" s="27"/>
      <x:c r="K73" s="27"/>
      <x:c r="L73" s="27"/>
      <x:c r="M73" s="27"/>
      <x:c r="N73" s="27"/>
      <x:c r="O73" s="27"/>
      <x:c r="P73" s="27"/>
      <x:c r="Q73" s="27"/>
      <x:c r="R73" s="27"/>
      <x:c r="S73" s="27"/>
      <x:c r="T73" s="27"/>
      <x:c r="U73" s="27"/>
      <x:c r="V73" s="27"/>
      <x:c r="W73" s="27"/>
      <x:c r="X73" s="27"/>
      <x:c r="Y73" s="27"/>
      <x:c r="Z73" s="27"/>
    </x:row>
    <x:row r="74" ht="15.75" customHeight="1">
      <x:c r="A74" s="27"/>
      <x:c r="B74" s="27"/>
      <x:c r="C74" s="27"/>
      <x:c r="D74" s="27"/>
      <x:c r="E74" s="27"/>
      <x:c r="F74" s="27"/>
      <x:c r="G74" s="27"/>
      <x:c r="H74" s="27"/>
      <x:c r="I74" s="27"/>
      <x:c r="J74" s="27"/>
      <x:c r="K74" s="27"/>
      <x:c r="L74" s="27"/>
      <x:c r="M74" s="27"/>
      <x:c r="N74" s="27"/>
      <x:c r="O74" s="27"/>
      <x:c r="P74" s="27"/>
      <x:c r="Q74" s="27"/>
      <x:c r="R74" s="27"/>
      <x:c r="S74" s="27"/>
      <x:c r="T74" s="27"/>
      <x:c r="U74" s="27"/>
      <x:c r="V74" s="27"/>
      <x:c r="W74" s="27"/>
      <x:c r="X74" s="27"/>
      <x:c r="Y74" s="27"/>
      <x:c r="Z74" s="27"/>
    </x:row>
    <x:row r="75" ht="15.75" customHeight="1">
      <x:c r="A75" s="27"/>
      <x:c r="B75" s="27"/>
      <x:c r="C75" s="27"/>
      <x:c r="D75" s="27"/>
      <x:c r="E75" s="27"/>
      <x:c r="F75" s="27"/>
      <x:c r="G75" s="27"/>
      <x:c r="H75" s="27"/>
      <x:c r="I75" s="27"/>
      <x:c r="J75" s="27"/>
      <x:c r="K75" s="27"/>
      <x:c r="L75" s="27"/>
      <x:c r="M75" s="27"/>
      <x:c r="N75" s="27"/>
      <x:c r="O75" s="27"/>
      <x:c r="P75" s="27"/>
      <x:c r="Q75" s="27"/>
      <x:c r="R75" s="27"/>
      <x:c r="S75" s="27"/>
      <x:c r="T75" s="27"/>
      <x:c r="U75" s="27"/>
      <x:c r="V75" s="27"/>
      <x:c r="W75" s="27"/>
      <x:c r="X75" s="27"/>
      <x:c r="Y75" s="27"/>
      <x:c r="Z75" s="27"/>
    </x:row>
    <x:row r="76" ht="15.75" customHeight="1">
      <x:c r="A76" s="27"/>
      <x:c r="B76" s="27"/>
      <x:c r="C76" s="27"/>
      <x:c r="D76" s="27"/>
      <x:c r="E76" s="27"/>
      <x:c r="F76" s="27"/>
      <x:c r="G76" s="27"/>
      <x:c r="H76" s="27"/>
      <x:c r="I76" s="27"/>
      <x:c r="J76" s="27"/>
      <x:c r="K76" s="27"/>
      <x:c r="L76" s="27"/>
      <x:c r="M76" s="27"/>
      <x:c r="N76" s="27"/>
      <x:c r="O76" s="27"/>
      <x:c r="P76" s="27"/>
      <x:c r="Q76" s="27"/>
      <x:c r="R76" s="27"/>
      <x:c r="S76" s="27"/>
      <x:c r="T76" s="27"/>
      <x:c r="U76" s="27"/>
      <x:c r="V76" s="27"/>
      <x:c r="W76" s="27"/>
      <x:c r="X76" s="27"/>
      <x:c r="Y76" s="27"/>
      <x:c r="Z76" s="27"/>
    </x:row>
    <x:row r="77" ht="15.75" customHeight="1">
      <x:c r="A77" s="27"/>
      <x:c r="B77" s="27"/>
      <x:c r="C77" s="27"/>
      <x:c r="D77" s="27"/>
      <x:c r="E77" s="27"/>
      <x:c r="F77" s="27"/>
      <x:c r="G77" s="27"/>
      <x:c r="H77" s="27"/>
      <x:c r="I77" s="27"/>
      <x:c r="J77" s="27"/>
      <x:c r="K77" s="27"/>
      <x:c r="L77" s="27"/>
      <x:c r="M77" s="27"/>
      <x:c r="N77" s="27"/>
      <x:c r="O77" s="27"/>
      <x:c r="P77" s="27"/>
      <x:c r="Q77" s="27"/>
      <x:c r="R77" s="27"/>
      <x:c r="S77" s="27"/>
      <x:c r="T77" s="27"/>
      <x:c r="U77" s="27"/>
      <x:c r="V77" s="27"/>
      <x:c r="W77" s="27"/>
      <x:c r="X77" s="27"/>
      <x:c r="Y77" s="27"/>
      <x:c r="Z77" s="27"/>
    </x:row>
    <x:row r="78" ht="15.75" customHeight="1">
      <x:c r="A78" s="27"/>
      <x:c r="B78" s="27"/>
      <x:c r="C78" s="27"/>
      <x:c r="D78" s="27"/>
      <x:c r="E78" s="27"/>
      <x:c r="F78" s="27"/>
      <x:c r="G78" s="27"/>
      <x:c r="H78" s="27"/>
      <x:c r="I78" s="27"/>
      <x:c r="J78" s="27"/>
      <x:c r="K78" s="27"/>
      <x:c r="L78" s="27"/>
      <x:c r="M78" s="27"/>
      <x:c r="N78" s="27"/>
      <x:c r="O78" s="27"/>
      <x:c r="P78" s="27"/>
      <x:c r="Q78" s="27"/>
      <x:c r="R78" s="27"/>
      <x:c r="S78" s="27"/>
      <x:c r="T78" s="27"/>
      <x:c r="U78" s="27"/>
      <x:c r="V78" s="27"/>
      <x:c r="W78" s="27"/>
      <x:c r="X78" s="27"/>
      <x:c r="Y78" s="27"/>
      <x:c r="Z78" s="27"/>
    </x:row>
    <x:row r="79" ht="15.75" customHeight="1">
      <x:c r="A79" s="27"/>
      <x:c r="B79" s="27"/>
      <x:c r="C79" s="27"/>
      <x:c r="D79" s="27"/>
      <x:c r="E79" s="27"/>
      <x:c r="F79" s="27"/>
      <x:c r="G79" s="27"/>
      <x:c r="H79" s="27"/>
      <x:c r="I79" s="27"/>
      <x:c r="J79" s="27"/>
      <x:c r="K79" s="27"/>
      <x:c r="L79" s="27"/>
      <x:c r="M79" s="27"/>
      <x:c r="N79" s="27"/>
      <x:c r="O79" s="27"/>
      <x:c r="P79" s="27"/>
      <x:c r="Q79" s="27"/>
      <x:c r="R79" s="27"/>
      <x:c r="S79" s="27"/>
      <x:c r="T79" s="27"/>
      <x:c r="U79" s="27"/>
      <x:c r="V79" s="27"/>
      <x:c r="W79" s="27"/>
      <x:c r="X79" s="27"/>
      <x:c r="Y79" s="27"/>
      <x:c r="Z79" s="27"/>
    </x:row>
    <x:row r="80" ht="15.75" customHeight="1">
      <x:c r="A80" s="27"/>
      <x:c r="B80" s="27"/>
      <x:c r="C80" s="27"/>
      <x:c r="D80" s="27"/>
      <x:c r="E80" s="27"/>
      <x:c r="F80" s="27"/>
      <x:c r="G80" s="27"/>
      <x:c r="H80" s="27"/>
      <x:c r="I80" s="27"/>
      <x:c r="J80" s="27"/>
      <x:c r="K80" s="27"/>
      <x:c r="L80" s="27"/>
      <x:c r="M80" s="27"/>
      <x:c r="N80" s="27"/>
      <x:c r="O80" s="27"/>
      <x:c r="P80" s="27"/>
      <x:c r="Q80" s="27"/>
      <x:c r="R80" s="27"/>
      <x:c r="S80" s="27"/>
      <x:c r="T80" s="27"/>
      <x:c r="U80" s="27"/>
      <x:c r="V80" s="27"/>
      <x:c r="W80" s="27"/>
      <x:c r="X80" s="27"/>
      <x:c r="Y80" s="27"/>
      <x:c r="Z80" s="27"/>
    </x:row>
    <x:row r="81" ht="15.75" customHeight="1">
      <x:c r="A81" s="27"/>
      <x:c r="B81" s="27"/>
      <x:c r="C81" s="27"/>
      <x:c r="D81" s="27"/>
      <x:c r="E81" s="27"/>
      <x:c r="F81" s="27"/>
      <x:c r="G81" s="27"/>
      <x:c r="H81" s="27"/>
      <x:c r="I81" s="27"/>
      <x:c r="J81" s="27"/>
      <x:c r="K81" s="27"/>
      <x:c r="L81" s="27"/>
      <x:c r="M81" s="27"/>
      <x:c r="N81" s="27"/>
      <x:c r="O81" s="27"/>
      <x:c r="P81" s="27"/>
      <x:c r="Q81" s="27"/>
      <x:c r="R81" s="27"/>
      <x:c r="S81" s="27"/>
      <x:c r="T81" s="27"/>
      <x:c r="U81" s="27"/>
      <x:c r="V81" s="27"/>
      <x:c r="W81" s="27"/>
      <x:c r="X81" s="27"/>
      <x:c r="Y81" s="27"/>
      <x:c r="Z81" s="27"/>
    </x:row>
    <x:row r="82" ht="15.75" customHeight="1">
      <x:c r="A82" s="27"/>
      <x:c r="B82" s="27"/>
      <x:c r="C82" s="27"/>
      <x:c r="D82" s="27"/>
      <x:c r="E82" s="27"/>
      <x:c r="F82" s="27"/>
      <x:c r="G82" s="27"/>
      <x:c r="H82" s="27"/>
      <x:c r="I82" s="27"/>
      <x:c r="J82" s="27"/>
      <x:c r="K82" s="27"/>
      <x:c r="L82" s="27"/>
      <x:c r="M82" s="27"/>
      <x:c r="N82" s="27"/>
      <x:c r="O82" s="27"/>
      <x:c r="P82" s="27"/>
      <x:c r="Q82" s="27"/>
      <x:c r="R82" s="27"/>
      <x:c r="S82" s="27"/>
      <x:c r="T82" s="27"/>
      <x:c r="U82" s="27"/>
      <x:c r="V82" s="27"/>
      <x:c r="W82" s="27"/>
      <x:c r="X82" s="27"/>
      <x:c r="Y82" s="27"/>
      <x:c r="Z82" s="27"/>
    </x:row>
    <x:row r="83" ht="15.75" customHeight="1">
      <x:c r="A83" s="27"/>
      <x:c r="B83" s="27"/>
      <x:c r="C83" s="27"/>
      <x:c r="D83" s="27"/>
      <x:c r="E83" s="27"/>
      <x:c r="F83" s="27"/>
      <x:c r="G83" s="27"/>
      <x:c r="H83" s="27"/>
      <x:c r="I83" s="27"/>
      <x:c r="J83" s="27"/>
      <x:c r="K83" s="27"/>
      <x:c r="L83" s="27"/>
      <x:c r="M83" s="27"/>
      <x:c r="N83" s="27"/>
      <x:c r="O83" s="27"/>
      <x:c r="P83" s="27"/>
      <x:c r="Q83" s="27"/>
      <x:c r="R83" s="27"/>
      <x:c r="S83" s="27"/>
      <x:c r="T83" s="27"/>
      <x:c r="U83" s="27"/>
      <x:c r="V83" s="27"/>
      <x:c r="W83" s="27"/>
      <x:c r="X83" s="27"/>
      <x:c r="Y83" s="27"/>
      <x:c r="Z83" s="27"/>
    </x:row>
    <x:row r="84" ht="15.75" customHeight="1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  <x:c r="K84" s="27"/>
      <x:c r="L84" s="27"/>
      <x:c r="M84" s="27"/>
      <x:c r="N84" s="27"/>
      <x:c r="O84" s="27"/>
      <x:c r="P84" s="27"/>
      <x:c r="Q84" s="27"/>
      <x:c r="R84" s="27"/>
      <x:c r="S84" s="27"/>
      <x:c r="T84" s="27"/>
      <x:c r="U84" s="27"/>
      <x:c r="V84" s="27"/>
      <x:c r="W84" s="27"/>
      <x:c r="X84" s="27"/>
      <x:c r="Y84" s="27"/>
      <x:c r="Z84" s="27"/>
    </x:row>
    <x:row r="85" ht="15.75" customHeight="1">
      <x:c r="A85" s="27"/>
      <x:c r="B85" s="27"/>
      <x:c r="C85" s="27"/>
      <x:c r="D85" s="27"/>
      <x:c r="E85" s="27"/>
      <x:c r="F85" s="27"/>
      <x:c r="G85" s="27"/>
      <x:c r="H85" s="27"/>
      <x:c r="I85" s="27"/>
      <x:c r="J85" s="27"/>
      <x:c r="K85" s="27"/>
      <x:c r="L85" s="27"/>
      <x:c r="M85" s="27"/>
      <x:c r="N85" s="27"/>
      <x:c r="O85" s="27"/>
      <x:c r="P85" s="27"/>
      <x:c r="Q85" s="27"/>
      <x:c r="R85" s="27"/>
      <x:c r="S85" s="27"/>
      <x:c r="T85" s="27"/>
      <x:c r="U85" s="27"/>
      <x:c r="V85" s="27"/>
      <x:c r="W85" s="27"/>
      <x:c r="X85" s="27"/>
      <x:c r="Y85" s="27"/>
      <x:c r="Z85" s="27"/>
    </x:row>
    <x:row r="86" ht="15.75" customHeight="1">
      <x:c r="A86" s="27"/>
      <x:c r="B86" s="27"/>
      <x:c r="C86" s="27"/>
      <x:c r="D86" s="27"/>
      <x:c r="E86" s="27"/>
      <x:c r="F86" s="27"/>
      <x:c r="G86" s="27"/>
      <x:c r="H86" s="27"/>
      <x:c r="I86" s="27"/>
      <x:c r="J86" s="27"/>
      <x:c r="K86" s="27"/>
      <x:c r="L86" s="27"/>
      <x:c r="M86" s="27"/>
      <x:c r="N86" s="27"/>
      <x:c r="O86" s="27"/>
      <x:c r="P86" s="27"/>
      <x:c r="Q86" s="27"/>
      <x:c r="R86" s="27"/>
      <x:c r="S86" s="27"/>
      <x:c r="T86" s="27"/>
      <x:c r="U86" s="27"/>
      <x:c r="V86" s="27"/>
      <x:c r="W86" s="27"/>
      <x:c r="X86" s="27"/>
      <x:c r="Y86" s="27"/>
      <x:c r="Z86" s="27"/>
    </x:row>
    <x:row r="87" ht="15.75" customHeight="1">
      <x:c r="A87" s="27"/>
      <x:c r="B87" s="27"/>
      <x:c r="C87" s="27"/>
      <x:c r="D87" s="27"/>
      <x:c r="E87" s="27"/>
      <x:c r="F87" s="27"/>
      <x:c r="G87" s="27"/>
      <x:c r="H87" s="27"/>
      <x:c r="I87" s="27"/>
      <x:c r="J87" s="27"/>
      <x:c r="K87" s="27"/>
      <x:c r="L87" s="27"/>
      <x:c r="M87" s="27"/>
      <x:c r="N87" s="27"/>
      <x:c r="O87" s="27"/>
      <x:c r="P87" s="27"/>
      <x:c r="Q87" s="27"/>
      <x:c r="R87" s="27"/>
      <x:c r="S87" s="27"/>
      <x:c r="T87" s="27"/>
      <x:c r="U87" s="27"/>
      <x:c r="V87" s="27"/>
      <x:c r="W87" s="27"/>
      <x:c r="X87" s="27"/>
      <x:c r="Y87" s="27"/>
      <x:c r="Z87" s="27"/>
    </x:row>
    <x:row r="88" ht="15.75" customHeight="1">
      <x:c r="A88" s="27"/>
      <x:c r="B88" s="27"/>
      <x:c r="C88" s="27"/>
      <x:c r="D88" s="27"/>
      <x:c r="E88" s="27"/>
      <x:c r="F88" s="27"/>
      <x:c r="G88" s="27"/>
      <x:c r="H88" s="27"/>
      <x:c r="I88" s="27"/>
      <x:c r="J88" s="27"/>
      <x:c r="K88" s="27"/>
      <x:c r="L88" s="27"/>
      <x:c r="M88" s="27"/>
      <x:c r="N88" s="27"/>
      <x:c r="O88" s="27"/>
      <x:c r="P88" s="27"/>
      <x:c r="Q88" s="27"/>
      <x:c r="R88" s="27"/>
      <x:c r="S88" s="27"/>
      <x:c r="T88" s="27"/>
      <x:c r="U88" s="27"/>
      <x:c r="V88" s="27"/>
      <x:c r="W88" s="27"/>
      <x:c r="X88" s="27"/>
      <x:c r="Y88" s="27"/>
      <x:c r="Z88" s="27"/>
    </x:row>
    <x:row r="89" ht="15.75" customHeight="1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  <x:c r="K89" s="27"/>
      <x:c r="L89" s="27"/>
      <x:c r="M89" s="27"/>
      <x:c r="N89" s="27"/>
      <x:c r="O89" s="27"/>
      <x:c r="P89" s="27"/>
      <x:c r="Q89" s="27"/>
      <x:c r="R89" s="27"/>
      <x:c r="S89" s="27"/>
      <x:c r="T89" s="27"/>
      <x:c r="U89" s="27"/>
      <x:c r="V89" s="27"/>
      <x:c r="W89" s="27"/>
      <x:c r="X89" s="27"/>
      <x:c r="Y89" s="27"/>
      <x:c r="Z89" s="27"/>
    </x:row>
    <x:row r="90" ht="15.75" customHeight="1">
      <x:c r="A90" s="27"/>
      <x:c r="B90" s="27"/>
      <x:c r="C90" s="27"/>
      <x:c r="D90" s="27"/>
      <x:c r="E90" s="27"/>
      <x:c r="F90" s="27"/>
      <x:c r="G90" s="27"/>
      <x:c r="H90" s="27"/>
      <x:c r="I90" s="27"/>
      <x:c r="J90" s="27"/>
      <x:c r="K90" s="27"/>
      <x:c r="L90" s="27"/>
      <x:c r="M90" s="27"/>
      <x:c r="N90" s="27"/>
      <x:c r="O90" s="27"/>
      <x:c r="P90" s="27"/>
      <x:c r="Q90" s="27"/>
      <x:c r="R90" s="27"/>
      <x:c r="S90" s="27"/>
      <x:c r="T90" s="27"/>
      <x:c r="U90" s="27"/>
      <x:c r="V90" s="27"/>
      <x:c r="W90" s="27"/>
      <x:c r="X90" s="27"/>
      <x:c r="Y90" s="27"/>
      <x:c r="Z90" s="27"/>
    </x:row>
    <x:row r="91" ht="15.75" customHeight="1">
      <x:c r="A91" s="27"/>
      <x:c r="B91" s="27"/>
      <x:c r="C91" s="27"/>
      <x:c r="D91" s="27"/>
      <x:c r="E91" s="27"/>
      <x:c r="F91" s="27"/>
      <x:c r="G91" s="27"/>
      <x:c r="H91" s="27"/>
      <x:c r="I91" s="27"/>
      <x:c r="J91" s="27"/>
      <x:c r="K91" s="27"/>
      <x:c r="L91" s="27"/>
      <x:c r="M91" s="27"/>
      <x:c r="N91" s="27"/>
      <x:c r="O91" s="27"/>
      <x:c r="P91" s="27"/>
      <x:c r="Q91" s="27"/>
      <x:c r="R91" s="27"/>
      <x:c r="S91" s="27"/>
      <x:c r="T91" s="27"/>
      <x:c r="U91" s="27"/>
      <x:c r="V91" s="27"/>
      <x:c r="W91" s="27"/>
      <x:c r="X91" s="27"/>
      <x:c r="Y91" s="27"/>
      <x:c r="Z91" s="27"/>
    </x:row>
    <x:row r="92" ht="15.75" customHeight="1">
      <x:c r="A92" s="27"/>
      <x:c r="B92" s="27"/>
      <x:c r="C92" s="27"/>
      <x:c r="D92" s="27"/>
      <x:c r="E92" s="27"/>
      <x:c r="F92" s="27"/>
      <x:c r="G92" s="27"/>
      <x:c r="H92" s="27"/>
      <x:c r="I92" s="27"/>
      <x:c r="J92" s="27"/>
      <x:c r="K92" s="27"/>
      <x:c r="L92" s="27"/>
      <x:c r="M92" s="27"/>
      <x:c r="N92" s="27"/>
      <x:c r="O92" s="27"/>
      <x:c r="P92" s="27"/>
      <x:c r="Q92" s="27"/>
      <x:c r="R92" s="27"/>
      <x:c r="S92" s="27"/>
      <x:c r="T92" s="27"/>
      <x:c r="U92" s="27"/>
      <x:c r="V92" s="27"/>
      <x:c r="W92" s="27"/>
      <x:c r="X92" s="27"/>
      <x:c r="Y92" s="27"/>
      <x:c r="Z92" s="27"/>
    </x:row>
    <x:row r="93" ht="15.75" customHeight="1">
      <x:c r="A93" s="27"/>
      <x:c r="B93" s="27"/>
      <x:c r="C93" s="27"/>
      <x:c r="D93" s="27"/>
      <x:c r="E93" s="27"/>
      <x:c r="F93" s="27"/>
      <x:c r="G93" s="27"/>
      <x:c r="H93" s="27"/>
      <x:c r="I93" s="27"/>
      <x:c r="J93" s="27"/>
      <x:c r="K93" s="27"/>
      <x:c r="L93" s="27"/>
      <x:c r="M93" s="27"/>
      <x:c r="N93" s="27"/>
      <x:c r="O93" s="27"/>
      <x:c r="P93" s="27"/>
      <x:c r="Q93" s="27"/>
      <x:c r="R93" s="27"/>
      <x:c r="S93" s="27"/>
      <x:c r="T93" s="27"/>
      <x:c r="U93" s="27"/>
      <x:c r="V93" s="27"/>
      <x:c r="W93" s="27"/>
      <x:c r="X93" s="27"/>
      <x:c r="Y93" s="27"/>
      <x:c r="Z93" s="27"/>
    </x:row>
    <x:row r="94" ht="15.75" customHeight="1">
      <x:c r="A94" s="27"/>
      <x:c r="B94" s="27"/>
      <x:c r="C94" s="27"/>
      <x:c r="D94" s="27"/>
      <x:c r="E94" s="27"/>
      <x:c r="F94" s="27"/>
      <x:c r="G94" s="27"/>
      <x:c r="H94" s="27"/>
      <x:c r="I94" s="27"/>
      <x:c r="J94" s="27"/>
      <x:c r="K94" s="27"/>
      <x:c r="L94" s="27"/>
      <x:c r="M94" s="27"/>
      <x:c r="N94" s="27"/>
      <x:c r="O94" s="27"/>
      <x:c r="P94" s="27"/>
      <x:c r="Q94" s="27"/>
      <x:c r="R94" s="27"/>
      <x:c r="S94" s="27"/>
      <x:c r="T94" s="27"/>
      <x:c r="U94" s="27"/>
      <x:c r="V94" s="27"/>
      <x:c r="W94" s="27"/>
      <x:c r="X94" s="27"/>
      <x:c r="Y94" s="27"/>
      <x:c r="Z94" s="27"/>
    </x:row>
    <x:row r="95" ht="15.75" customHeight="1">
      <x:c r="A95" s="27"/>
      <x:c r="B95" s="27"/>
      <x:c r="C95" s="27"/>
      <x:c r="D95" s="27"/>
      <x:c r="E95" s="27"/>
      <x:c r="F95" s="27"/>
      <x:c r="G95" s="27"/>
      <x:c r="H95" s="27"/>
      <x:c r="I95" s="27"/>
      <x:c r="J95" s="27"/>
      <x:c r="K95" s="27"/>
      <x:c r="L95" s="27"/>
      <x:c r="M95" s="27"/>
      <x:c r="N95" s="27"/>
      <x:c r="O95" s="27"/>
      <x:c r="P95" s="27"/>
      <x:c r="Q95" s="27"/>
      <x:c r="R95" s="27"/>
      <x:c r="S95" s="27"/>
      <x:c r="T95" s="27"/>
      <x:c r="U95" s="27"/>
      <x:c r="V95" s="27"/>
      <x:c r="W95" s="27"/>
      <x:c r="X95" s="27"/>
      <x:c r="Y95" s="27"/>
      <x:c r="Z95" s="27"/>
    </x:row>
    <x:row r="96" ht="15.75" customHeight="1">
      <x:c r="A96" s="27"/>
      <x:c r="B96" s="27"/>
      <x:c r="C96" s="27"/>
      <x:c r="D96" s="27"/>
      <x:c r="E96" s="27"/>
      <x:c r="F96" s="27"/>
      <x:c r="G96" s="27"/>
      <x:c r="H96" s="27"/>
      <x:c r="I96" s="27"/>
      <x:c r="J96" s="27"/>
      <x:c r="K96" s="27"/>
      <x:c r="L96" s="27"/>
      <x:c r="M96" s="27"/>
      <x:c r="N96" s="27"/>
      <x:c r="O96" s="27"/>
      <x:c r="P96" s="27"/>
      <x:c r="Q96" s="27"/>
      <x:c r="R96" s="27"/>
      <x:c r="S96" s="27"/>
      <x:c r="T96" s="27"/>
      <x:c r="U96" s="27"/>
      <x:c r="V96" s="27"/>
      <x:c r="W96" s="27"/>
      <x:c r="X96" s="27"/>
      <x:c r="Y96" s="27"/>
      <x:c r="Z96" s="27"/>
    </x:row>
    <x:row r="97" ht="15.75" customHeight="1">
      <x:c r="A97" s="27"/>
      <x:c r="B97" s="27"/>
      <x:c r="C97" s="27"/>
      <x:c r="D97" s="27"/>
      <x:c r="E97" s="27"/>
      <x:c r="F97" s="27"/>
      <x:c r="G97" s="27"/>
      <x:c r="H97" s="27"/>
      <x:c r="I97" s="27"/>
      <x:c r="J97" s="27"/>
      <x:c r="K97" s="27"/>
      <x:c r="L97" s="27"/>
      <x:c r="M97" s="27"/>
      <x:c r="N97" s="27"/>
      <x:c r="O97" s="27"/>
      <x:c r="P97" s="27"/>
      <x:c r="Q97" s="27"/>
      <x:c r="R97" s="27"/>
      <x:c r="S97" s="27"/>
      <x:c r="T97" s="27"/>
      <x:c r="U97" s="27"/>
      <x:c r="V97" s="27"/>
      <x:c r="W97" s="27"/>
      <x:c r="X97" s="27"/>
      <x:c r="Y97" s="27"/>
      <x:c r="Z97" s="27"/>
    </x:row>
    <x:row r="98" ht="15.75" customHeight="1">
      <x:c r="A98" s="27"/>
      <x:c r="B98" s="27"/>
      <x:c r="C98" s="27"/>
      <x:c r="D98" s="27"/>
      <x:c r="E98" s="27"/>
      <x:c r="F98" s="27"/>
      <x:c r="G98" s="27"/>
      <x:c r="H98" s="27"/>
      <x:c r="I98" s="27"/>
      <x:c r="J98" s="27"/>
      <x:c r="K98" s="27"/>
      <x:c r="L98" s="27"/>
      <x:c r="M98" s="27"/>
      <x:c r="N98" s="27"/>
      <x:c r="O98" s="27"/>
      <x:c r="P98" s="27"/>
      <x:c r="Q98" s="27"/>
      <x:c r="R98" s="27"/>
      <x:c r="S98" s="27"/>
      <x:c r="T98" s="27"/>
      <x:c r="U98" s="27"/>
      <x:c r="V98" s="27"/>
      <x:c r="W98" s="27"/>
      <x:c r="X98" s="27"/>
      <x:c r="Y98" s="27"/>
      <x:c r="Z98" s="27"/>
    </x:row>
    <x:row r="99" ht="15.75" customHeight="1">
      <x:c r="A99" s="27"/>
      <x:c r="B99" s="27"/>
      <x:c r="C99" s="27"/>
      <x:c r="D99" s="27"/>
      <x:c r="E99" s="27"/>
      <x:c r="F99" s="27"/>
      <x:c r="G99" s="27"/>
      <x:c r="H99" s="27"/>
      <x:c r="I99" s="27"/>
      <x:c r="J99" s="27"/>
      <x:c r="K99" s="27"/>
      <x:c r="L99" s="27"/>
      <x:c r="M99" s="27"/>
      <x:c r="N99" s="27"/>
      <x:c r="O99" s="27"/>
      <x:c r="P99" s="27"/>
      <x:c r="Q99" s="27"/>
      <x:c r="R99" s="27"/>
      <x:c r="S99" s="27"/>
      <x:c r="T99" s="27"/>
      <x:c r="U99" s="27"/>
      <x:c r="V99" s="27"/>
      <x:c r="W99" s="27"/>
      <x:c r="X99" s="27"/>
      <x:c r="Y99" s="27"/>
      <x:c r="Z99" s="27"/>
    </x:row>
    <x:row r="100" ht="15.75" customHeight="1">
      <x:c r="A100" s="27"/>
      <x:c r="B100" s="27"/>
      <x:c r="C100" s="27"/>
      <x:c r="D100" s="27"/>
      <x:c r="E100" s="27"/>
      <x:c r="F100" s="27"/>
      <x:c r="G100" s="27"/>
      <x:c r="H100" s="27"/>
      <x:c r="I100" s="27"/>
      <x:c r="J100" s="27"/>
      <x:c r="K100" s="27"/>
      <x:c r="L100" s="27"/>
      <x:c r="M100" s="27"/>
      <x:c r="N100" s="27"/>
      <x:c r="O100" s="27"/>
      <x:c r="P100" s="27"/>
      <x:c r="Q100" s="27"/>
      <x:c r="R100" s="27"/>
      <x:c r="S100" s="27"/>
      <x:c r="T100" s="27"/>
      <x:c r="U100" s="27"/>
      <x:c r="V100" s="27"/>
      <x:c r="W100" s="27"/>
      <x:c r="X100" s="27"/>
      <x:c r="Y100" s="27"/>
      <x:c r="Z100" s="27"/>
    </x:row>
    <x:row r="101" ht="15.75" customHeight="1">
      <x:c r="A101" s="27"/>
      <x:c r="B101" s="27"/>
      <x:c r="C101" s="27"/>
      <x:c r="D101" s="27"/>
      <x:c r="E101" s="27"/>
      <x:c r="F101" s="27"/>
      <x:c r="G101" s="27"/>
      <x:c r="H101" s="27"/>
      <x:c r="I101" s="27"/>
      <x:c r="J101" s="27"/>
      <x:c r="K101" s="27"/>
      <x:c r="L101" s="27"/>
      <x:c r="M101" s="27"/>
      <x:c r="N101" s="27"/>
      <x:c r="O101" s="27"/>
      <x:c r="P101" s="27"/>
      <x:c r="Q101" s="27"/>
      <x:c r="R101" s="27"/>
      <x:c r="S101" s="27"/>
      <x:c r="T101" s="27"/>
      <x:c r="U101" s="27"/>
      <x:c r="V101" s="27"/>
      <x:c r="W101" s="27"/>
      <x:c r="X101" s="27"/>
      <x:c r="Y101" s="27"/>
      <x:c r="Z101" s="27"/>
    </x:row>
    <x:row r="102" ht="15.75" customHeight="1">
      <x:c r="A102" s="27"/>
      <x:c r="B102" s="27"/>
      <x:c r="C102" s="27"/>
      <x:c r="D102" s="27"/>
      <x:c r="E102" s="27"/>
      <x:c r="F102" s="27"/>
      <x:c r="G102" s="27"/>
      <x:c r="H102" s="27"/>
      <x:c r="I102" s="27"/>
      <x:c r="J102" s="27"/>
      <x:c r="K102" s="27"/>
      <x:c r="L102" s="27"/>
      <x:c r="M102" s="27"/>
      <x:c r="N102" s="27"/>
      <x:c r="O102" s="27"/>
      <x:c r="P102" s="27"/>
      <x:c r="Q102" s="27"/>
      <x:c r="R102" s="27"/>
      <x:c r="S102" s="27"/>
      <x:c r="T102" s="27"/>
      <x:c r="U102" s="27"/>
      <x:c r="V102" s="27"/>
      <x:c r="W102" s="27"/>
      <x:c r="X102" s="27"/>
      <x:c r="Y102" s="27"/>
      <x:c r="Z102" s="27"/>
    </x:row>
    <x:row r="103" ht="15.75" customHeight="1">
      <x:c r="A103" s="27"/>
      <x:c r="B103" s="27"/>
      <x:c r="C103" s="27"/>
      <x:c r="D103" s="27"/>
      <x:c r="E103" s="27"/>
      <x:c r="F103" s="27"/>
      <x:c r="G103" s="27"/>
      <x:c r="H103" s="27"/>
      <x:c r="I103" s="27"/>
      <x:c r="J103" s="27"/>
      <x:c r="K103" s="27"/>
      <x:c r="L103" s="27"/>
      <x:c r="M103" s="27"/>
      <x:c r="N103" s="27"/>
      <x:c r="O103" s="27"/>
      <x:c r="P103" s="27"/>
      <x:c r="Q103" s="27"/>
      <x:c r="R103" s="27"/>
      <x:c r="S103" s="27"/>
      <x:c r="T103" s="27"/>
      <x:c r="U103" s="27"/>
      <x:c r="V103" s="27"/>
      <x:c r="W103" s="27"/>
      <x:c r="X103" s="27"/>
      <x:c r="Y103" s="27"/>
      <x:c r="Z103" s="27"/>
    </x:row>
    <x:row r="104" ht="15.75" customHeight="1">
      <x:c r="A104" s="27"/>
      <x:c r="B104" s="27"/>
      <x:c r="C104" s="27"/>
      <x:c r="D104" s="27"/>
      <x:c r="E104" s="27"/>
      <x:c r="F104" s="27"/>
      <x:c r="G104" s="27"/>
      <x:c r="H104" s="27"/>
      <x:c r="I104" s="27"/>
      <x:c r="J104" s="27"/>
      <x:c r="K104" s="27"/>
      <x:c r="L104" s="27"/>
      <x:c r="M104" s="27"/>
      <x:c r="N104" s="27"/>
      <x:c r="O104" s="27"/>
      <x:c r="P104" s="27"/>
      <x:c r="Q104" s="27"/>
      <x:c r="R104" s="27"/>
      <x:c r="S104" s="27"/>
      <x:c r="T104" s="27"/>
      <x:c r="U104" s="27"/>
      <x:c r="V104" s="27"/>
      <x:c r="W104" s="27"/>
      <x:c r="X104" s="27"/>
      <x:c r="Y104" s="27"/>
      <x:c r="Z104" s="27"/>
    </x:row>
    <x:row r="105" ht="15.75" customHeight="1">
      <x:c r="A105" s="27"/>
      <x:c r="B105" s="27"/>
      <x:c r="C105" s="27"/>
      <x:c r="D105" s="27"/>
      <x:c r="E105" s="27"/>
      <x:c r="F105" s="27"/>
      <x:c r="G105" s="27"/>
      <x:c r="H105" s="27"/>
      <x:c r="I105" s="27"/>
      <x:c r="J105" s="27"/>
      <x:c r="K105" s="27"/>
      <x:c r="L105" s="27"/>
      <x:c r="M105" s="27"/>
      <x:c r="N105" s="27"/>
      <x:c r="O105" s="27"/>
      <x:c r="P105" s="27"/>
      <x:c r="Q105" s="27"/>
      <x:c r="R105" s="27"/>
      <x:c r="S105" s="27"/>
      <x:c r="T105" s="27"/>
      <x:c r="U105" s="27"/>
      <x:c r="V105" s="27"/>
      <x:c r="W105" s="27"/>
      <x:c r="X105" s="27"/>
      <x:c r="Y105" s="27"/>
      <x:c r="Z105" s="27"/>
    </x:row>
    <x:row r="106" ht="15.75" customHeight="1">
      <x:c r="A106" s="27"/>
      <x:c r="B106" s="27"/>
      <x:c r="C106" s="27"/>
      <x:c r="D106" s="27"/>
      <x:c r="E106" s="27"/>
      <x:c r="F106" s="27"/>
      <x:c r="G106" s="27"/>
      <x:c r="H106" s="27"/>
      <x:c r="I106" s="27"/>
      <x:c r="J106" s="27"/>
      <x:c r="K106" s="27"/>
      <x:c r="L106" s="27"/>
      <x:c r="M106" s="27"/>
      <x:c r="N106" s="27"/>
      <x:c r="O106" s="27"/>
      <x:c r="P106" s="27"/>
      <x:c r="Q106" s="27"/>
      <x:c r="R106" s="27"/>
      <x:c r="S106" s="27"/>
      <x:c r="T106" s="27"/>
      <x:c r="U106" s="27"/>
      <x:c r="V106" s="27"/>
      <x:c r="W106" s="27"/>
      <x:c r="X106" s="27"/>
      <x:c r="Y106" s="27"/>
      <x:c r="Z106" s="27"/>
    </x:row>
    <x:row r="107" ht="15.75" customHeight="1">
      <x:c r="A107" s="27"/>
      <x:c r="B107" s="27"/>
      <x:c r="C107" s="27"/>
      <x:c r="D107" s="27"/>
      <x:c r="E107" s="27"/>
      <x:c r="F107" s="27"/>
      <x:c r="G107" s="27"/>
      <x:c r="H107" s="27"/>
      <x:c r="I107" s="27"/>
      <x:c r="J107" s="27"/>
      <x:c r="K107" s="27"/>
      <x:c r="L107" s="27"/>
      <x:c r="M107" s="27"/>
      <x:c r="N107" s="27"/>
      <x:c r="O107" s="27"/>
      <x:c r="P107" s="27"/>
      <x:c r="Q107" s="27"/>
      <x:c r="R107" s="27"/>
      <x:c r="S107" s="27"/>
      <x:c r="T107" s="27"/>
      <x:c r="U107" s="27"/>
      <x:c r="V107" s="27"/>
      <x:c r="W107" s="27"/>
      <x:c r="X107" s="27"/>
      <x:c r="Y107" s="27"/>
      <x:c r="Z107" s="27"/>
    </x:row>
    <x:row r="108" ht="15.75" customHeight="1">
      <x:c r="A108" s="27"/>
      <x:c r="B108" s="27"/>
      <x:c r="C108" s="27"/>
      <x:c r="D108" s="27"/>
      <x:c r="E108" s="27"/>
      <x:c r="F108" s="27"/>
      <x:c r="G108" s="27"/>
      <x:c r="H108" s="27"/>
      <x:c r="I108" s="27"/>
      <x:c r="J108" s="27"/>
      <x:c r="K108" s="27"/>
      <x:c r="L108" s="27"/>
      <x:c r="M108" s="27"/>
      <x:c r="N108" s="27"/>
      <x:c r="O108" s="27"/>
      <x:c r="P108" s="27"/>
      <x:c r="Q108" s="27"/>
      <x:c r="R108" s="27"/>
      <x:c r="S108" s="27"/>
      <x:c r="T108" s="27"/>
      <x:c r="U108" s="27"/>
      <x:c r="V108" s="27"/>
      <x:c r="W108" s="27"/>
      <x:c r="X108" s="27"/>
      <x:c r="Y108" s="27"/>
      <x:c r="Z108" s="27"/>
    </x:row>
    <x:row r="109" ht="15.75" customHeight="1">
      <x:c r="A109" s="27"/>
      <x:c r="B109" s="27"/>
      <x:c r="C109" s="27"/>
      <x:c r="D109" s="27"/>
      <x:c r="E109" s="27"/>
      <x:c r="F109" s="27"/>
      <x:c r="G109" s="27"/>
      <x:c r="H109" s="27"/>
      <x:c r="I109" s="27"/>
      <x:c r="J109" s="27"/>
      <x:c r="K109" s="27"/>
      <x:c r="L109" s="27"/>
      <x:c r="M109" s="27"/>
      <x:c r="N109" s="27"/>
      <x:c r="O109" s="27"/>
      <x:c r="P109" s="27"/>
      <x:c r="Q109" s="27"/>
      <x:c r="R109" s="27"/>
      <x:c r="S109" s="27"/>
      <x:c r="T109" s="27"/>
      <x:c r="U109" s="27"/>
      <x:c r="V109" s="27"/>
      <x:c r="W109" s="27"/>
      <x:c r="X109" s="27"/>
      <x:c r="Y109" s="27"/>
      <x:c r="Z109" s="27"/>
    </x:row>
    <x:row r="110" ht="15.75" customHeight="1">
      <x:c r="A110" s="27"/>
      <x:c r="B110" s="27"/>
      <x:c r="C110" s="27"/>
      <x:c r="D110" s="27"/>
      <x:c r="E110" s="27"/>
      <x:c r="F110" s="27"/>
      <x:c r="G110" s="27"/>
      <x:c r="H110" s="27"/>
      <x:c r="I110" s="27"/>
      <x:c r="J110" s="27"/>
      <x:c r="K110" s="27"/>
      <x:c r="L110" s="27"/>
      <x:c r="M110" s="27"/>
      <x:c r="N110" s="27"/>
      <x:c r="O110" s="27"/>
      <x:c r="P110" s="27"/>
      <x:c r="Q110" s="27"/>
      <x:c r="R110" s="27"/>
      <x:c r="S110" s="27"/>
      <x:c r="T110" s="27"/>
      <x:c r="U110" s="27"/>
      <x:c r="V110" s="27"/>
      <x:c r="W110" s="27"/>
      <x:c r="X110" s="27"/>
      <x:c r="Y110" s="27"/>
      <x:c r="Z110" s="27"/>
    </x:row>
    <x:row r="111" ht="15.75" customHeight="1">
      <x:c r="A111" s="27"/>
      <x:c r="B111" s="27"/>
      <x:c r="C111" s="27"/>
      <x:c r="D111" s="27"/>
      <x:c r="E111" s="27"/>
      <x:c r="F111" s="27"/>
      <x:c r="G111" s="27"/>
      <x:c r="H111" s="27"/>
      <x:c r="I111" s="27"/>
      <x:c r="J111" s="27"/>
      <x:c r="K111" s="27"/>
      <x:c r="L111" s="27"/>
      <x:c r="M111" s="27"/>
      <x:c r="N111" s="27"/>
      <x:c r="O111" s="27"/>
      <x:c r="P111" s="27"/>
      <x:c r="Q111" s="27"/>
      <x:c r="R111" s="27"/>
      <x:c r="S111" s="27"/>
      <x:c r="T111" s="27"/>
      <x:c r="U111" s="27"/>
      <x:c r="V111" s="27"/>
      <x:c r="W111" s="27"/>
      <x:c r="X111" s="27"/>
      <x:c r="Y111" s="27"/>
      <x:c r="Z111" s="27"/>
    </x:row>
    <x:row r="112" ht="15.75" customHeight="1">
      <x:c r="A112" s="27"/>
      <x:c r="B112" s="27"/>
      <x:c r="C112" s="27"/>
      <x:c r="D112" s="27"/>
      <x:c r="E112" s="27"/>
      <x:c r="F112" s="27"/>
      <x:c r="G112" s="27"/>
      <x:c r="H112" s="27"/>
      <x:c r="I112" s="27"/>
      <x:c r="J112" s="27"/>
      <x:c r="K112" s="27"/>
      <x:c r="L112" s="27"/>
      <x:c r="M112" s="27"/>
      <x:c r="N112" s="27"/>
      <x:c r="O112" s="27"/>
      <x:c r="P112" s="27"/>
      <x:c r="Q112" s="27"/>
      <x:c r="R112" s="27"/>
      <x:c r="S112" s="27"/>
      <x:c r="T112" s="27"/>
      <x:c r="U112" s="27"/>
      <x:c r="V112" s="27"/>
      <x:c r="W112" s="27"/>
      <x:c r="X112" s="27"/>
      <x:c r="Y112" s="27"/>
      <x:c r="Z112" s="27"/>
    </x:row>
    <x:row r="113" ht="15.75" customHeight="1">
      <x:c r="A113" s="27"/>
      <x:c r="B113" s="27"/>
      <x:c r="C113" s="27"/>
      <x:c r="D113" s="27"/>
      <x:c r="E113" s="27"/>
      <x:c r="F113" s="27"/>
      <x:c r="G113" s="27"/>
      <x:c r="H113" s="27"/>
      <x:c r="I113" s="27"/>
      <x:c r="J113" s="27"/>
      <x:c r="K113" s="27"/>
      <x:c r="L113" s="27"/>
      <x:c r="M113" s="27"/>
      <x:c r="N113" s="27"/>
      <x:c r="O113" s="27"/>
      <x:c r="P113" s="27"/>
      <x:c r="Q113" s="27"/>
      <x:c r="R113" s="27"/>
      <x:c r="S113" s="27"/>
      <x:c r="T113" s="27"/>
      <x:c r="U113" s="27"/>
      <x:c r="V113" s="27"/>
      <x:c r="W113" s="27"/>
      <x:c r="X113" s="27"/>
      <x:c r="Y113" s="27"/>
      <x:c r="Z113" s="27"/>
    </x:row>
    <x:row r="114" ht="15.75" customHeight="1">
      <x:c r="A114" s="27"/>
      <x:c r="B114" s="27"/>
      <x:c r="C114" s="27"/>
      <x:c r="D114" s="27"/>
      <x:c r="E114" s="27"/>
      <x:c r="F114" s="27"/>
      <x:c r="G114" s="27"/>
      <x:c r="H114" s="27"/>
      <x:c r="I114" s="27"/>
      <x:c r="J114" s="27"/>
      <x:c r="K114" s="27"/>
      <x:c r="L114" s="27"/>
      <x:c r="M114" s="27"/>
      <x:c r="N114" s="27"/>
      <x:c r="O114" s="27"/>
      <x:c r="P114" s="27"/>
      <x:c r="Q114" s="27"/>
      <x:c r="R114" s="27"/>
      <x:c r="S114" s="27"/>
      <x:c r="T114" s="27"/>
      <x:c r="U114" s="27"/>
      <x:c r="V114" s="27"/>
      <x:c r="W114" s="27"/>
      <x:c r="X114" s="27"/>
      <x:c r="Y114" s="27"/>
      <x:c r="Z114" s="27"/>
    </x:row>
    <x:row r="115" ht="15.75" customHeight="1">
      <x:c r="A115" s="27"/>
      <x:c r="B115" s="27"/>
      <x:c r="C115" s="27"/>
      <x:c r="D115" s="27"/>
      <x:c r="E115" s="27"/>
      <x:c r="F115" s="27"/>
      <x:c r="G115" s="27"/>
      <x:c r="H115" s="27"/>
      <x:c r="I115" s="27"/>
      <x:c r="J115" s="27"/>
      <x:c r="K115" s="27"/>
      <x:c r="L115" s="27"/>
      <x:c r="M115" s="27"/>
      <x:c r="N115" s="27"/>
      <x:c r="O115" s="27"/>
      <x:c r="P115" s="27"/>
      <x:c r="Q115" s="27"/>
      <x:c r="R115" s="27"/>
      <x:c r="S115" s="27"/>
      <x:c r="T115" s="27"/>
      <x:c r="U115" s="27"/>
      <x:c r="V115" s="27"/>
      <x:c r="W115" s="27"/>
      <x:c r="X115" s="27"/>
      <x:c r="Y115" s="27"/>
      <x:c r="Z115" s="27"/>
    </x:row>
    <x:row r="116" ht="15.75" customHeight="1">
      <x:c r="A116" s="27"/>
      <x:c r="B116" s="27"/>
      <x:c r="C116" s="27"/>
      <x:c r="D116" s="27"/>
      <x:c r="E116" s="27"/>
      <x:c r="F116" s="27"/>
      <x:c r="G116" s="27"/>
      <x:c r="H116" s="27"/>
      <x:c r="I116" s="27"/>
      <x:c r="J116" s="27"/>
      <x:c r="K116" s="27"/>
      <x:c r="L116" s="27"/>
      <x:c r="M116" s="27"/>
      <x:c r="N116" s="27"/>
      <x:c r="O116" s="27"/>
      <x:c r="P116" s="27"/>
      <x:c r="Q116" s="27"/>
      <x:c r="R116" s="27"/>
      <x:c r="S116" s="27"/>
      <x:c r="T116" s="27"/>
      <x:c r="U116" s="27"/>
      <x:c r="V116" s="27"/>
      <x:c r="W116" s="27"/>
      <x:c r="X116" s="27"/>
      <x:c r="Y116" s="27"/>
      <x:c r="Z116" s="27"/>
    </x:row>
    <x:row r="117" ht="15.75" customHeight="1">
      <x:c r="A117" s="27"/>
      <x:c r="B117" s="27"/>
      <x:c r="C117" s="27"/>
      <x:c r="D117" s="27"/>
      <x:c r="E117" s="27"/>
      <x:c r="F117" s="27"/>
      <x:c r="G117" s="27"/>
      <x:c r="H117" s="27"/>
      <x:c r="I117" s="27"/>
      <x:c r="J117" s="27"/>
      <x:c r="K117" s="27"/>
      <x:c r="L117" s="27"/>
      <x:c r="M117" s="27"/>
      <x:c r="N117" s="27"/>
      <x:c r="O117" s="27"/>
      <x:c r="P117" s="27"/>
      <x:c r="Q117" s="27"/>
      <x:c r="R117" s="27"/>
      <x:c r="S117" s="27"/>
      <x:c r="T117" s="27"/>
      <x:c r="U117" s="27"/>
      <x:c r="V117" s="27"/>
      <x:c r="W117" s="27"/>
      <x:c r="X117" s="27"/>
      <x:c r="Y117" s="27"/>
      <x:c r="Z117" s="27"/>
    </x:row>
    <x:row r="118" ht="15.75" customHeight="1">
      <x:c r="A118" s="27"/>
      <x:c r="B118" s="27"/>
      <x:c r="C118" s="27"/>
      <x:c r="D118" s="27"/>
      <x:c r="E118" s="27"/>
      <x:c r="F118" s="27"/>
      <x:c r="G118" s="27"/>
      <x:c r="H118" s="27"/>
      <x:c r="I118" s="27"/>
      <x:c r="J118" s="27"/>
      <x:c r="K118" s="27"/>
      <x:c r="L118" s="27"/>
      <x:c r="M118" s="27"/>
      <x:c r="N118" s="27"/>
      <x:c r="O118" s="27"/>
      <x:c r="P118" s="27"/>
      <x:c r="Q118" s="27"/>
      <x:c r="R118" s="27"/>
      <x:c r="S118" s="27"/>
      <x:c r="T118" s="27"/>
      <x:c r="U118" s="27"/>
      <x:c r="V118" s="27"/>
      <x:c r="W118" s="27"/>
      <x:c r="X118" s="27"/>
      <x:c r="Y118" s="27"/>
      <x:c r="Z118" s="27"/>
    </x:row>
    <x:row r="119" ht="15.75" customHeight="1">
      <x:c r="A119" s="27"/>
      <x:c r="B119" s="27"/>
      <x:c r="C119" s="27"/>
      <x:c r="D119" s="27"/>
      <x:c r="E119" s="27"/>
      <x:c r="F119" s="27"/>
      <x:c r="G119" s="27"/>
      <x:c r="H119" s="27"/>
      <x:c r="I119" s="27"/>
      <x:c r="J119" s="27"/>
      <x:c r="K119" s="27"/>
      <x:c r="L119" s="27"/>
      <x:c r="M119" s="27"/>
      <x:c r="N119" s="27"/>
      <x:c r="O119" s="27"/>
      <x:c r="P119" s="27"/>
      <x:c r="Q119" s="27"/>
      <x:c r="R119" s="27"/>
      <x:c r="S119" s="27"/>
      <x:c r="T119" s="27"/>
      <x:c r="U119" s="27"/>
      <x:c r="V119" s="27"/>
      <x:c r="W119" s="27"/>
      <x:c r="X119" s="27"/>
      <x:c r="Y119" s="27"/>
      <x:c r="Z119" s="27"/>
    </x:row>
    <x:row r="120" ht="15.75" customHeight="1">
      <x:c r="A120" s="27"/>
      <x:c r="B120" s="27"/>
      <x:c r="C120" s="27"/>
      <x:c r="D120" s="27"/>
      <x:c r="E120" s="27"/>
      <x:c r="F120" s="27"/>
      <x:c r="G120" s="27"/>
      <x:c r="H120" s="27"/>
      <x:c r="I120" s="27"/>
      <x:c r="J120" s="27"/>
      <x:c r="K120" s="27"/>
      <x:c r="L120" s="27"/>
      <x:c r="M120" s="27"/>
      <x:c r="N120" s="27"/>
      <x:c r="O120" s="27"/>
      <x:c r="P120" s="27"/>
      <x:c r="Q120" s="27"/>
      <x:c r="R120" s="27"/>
      <x:c r="S120" s="27"/>
      <x:c r="T120" s="27"/>
      <x:c r="U120" s="27"/>
      <x:c r="V120" s="27"/>
      <x:c r="W120" s="27"/>
      <x:c r="X120" s="27"/>
      <x:c r="Y120" s="27"/>
      <x:c r="Z120" s="27"/>
    </x:row>
    <x:row r="121" ht="15.75" customHeight="1">
      <x:c r="A121" s="27"/>
      <x:c r="B121" s="27"/>
      <x:c r="C121" s="27"/>
      <x:c r="D121" s="27"/>
      <x:c r="E121" s="27"/>
      <x:c r="F121" s="27"/>
      <x:c r="G121" s="27"/>
      <x:c r="H121" s="27"/>
      <x:c r="I121" s="27"/>
      <x:c r="J121" s="27"/>
      <x:c r="K121" s="27"/>
      <x:c r="L121" s="27"/>
      <x:c r="M121" s="27"/>
      <x:c r="N121" s="27"/>
      <x:c r="O121" s="27"/>
      <x:c r="P121" s="27"/>
      <x:c r="Q121" s="27"/>
      <x:c r="R121" s="27"/>
      <x:c r="S121" s="27"/>
      <x:c r="T121" s="27"/>
      <x:c r="U121" s="27"/>
      <x:c r="V121" s="27"/>
      <x:c r="W121" s="27"/>
      <x:c r="X121" s="27"/>
      <x:c r="Y121" s="27"/>
      <x:c r="Z121" s="27"/>
    </x:row>
    <x:row r="122" ht="15.75" customHeight="1">
      <x:c r="A122" s="27"/>
      <x:c r="B122" s="27"/>
      <x:c r="C122" s="27"/>
      <x:c r="D122" s="27"/>
      <x:c r="E122" s="27"/>
      <x:c r="F122" s="27"/>
      <x:c r="G122" s="27"/>
      <x:c r="H122" s="27"/>
      <x:c r="I122" s="27"/>
      <x:c r="J122" s="27"/>
      <x:c r="K122" s="27"/>
      <x:c r="L122" s="27"/>
      <x:c r="M122" s="27"/>
      <x:c r="N122" s="27"/>
      <x:c r="O122" s="27"/>
      <x:c r="P122" s="27"/>
      <x:c r="Q122" s="27"/>
      <x:c r="R122" s="27"/>
      <x:c r="S122" s="27"/>
      <x:c r="T122" s="27"/>
      <x:c r="U122" s="27"/>
      <x:c r="V122" s="27"/>
      <x:c r="W122" s="27"/>
      <x:c r="X122" s="27"/>
      <x:c r="Y122" s="27"/>
      <x:c r="Z122" s="27"/>
    </x:row>
    <x:row r="123" ht="15.75" customHeight="1">
      <x:c r="A123" s="27"/>
      <x:c r="B123" s="27"/>
      <x:c r="C123" s="27"/>
      <x:c r="D123" s="27"/>
      <x:c r="E123" s="27"/>
      <x:c r="F123" s="27"/>
      <x:c r="G123" s="27"/>
      <x:c r="H123" s="27"/>
      <x:c r="I123" s="27"/>
      <x:c r="J123" s="27"/>
      <x:c r="K123" s="27"/>
      <x:c r="L123" s="27"/>
      <x:c r="M123" s="27"/>
      <x:c r="N123" s="27"/>
      <x:c r="O123" s="27"/>
      <x:c r="P123" s="27"/>
      <x:c r="Q123" s="27"/>
      <x:c r="R123" s="27"/>
      <x:c r="S123" s="27"/>
      <x:c r="T123" s="27"/>
      <x:c r="U123" s="27"/>
      <x:c r="V123" s="27"/>
      <x:c r="W123" s="27"/>
      <x:c r="X123" s="27"/>
      <x:c r="Y123" s="27"/>
      <x:c r="Z123" s="27"/>
    </x:row>
    <x:row r="124" ht="15.75" customHeight="1">
      <x:c r="A124" s="27"/>
      <x:c r="B124" s="27"/>
      <x:c r="C124" s="27"/>
      <x:c r="D124" s="27"/>
      <x:c r="E124" s="27"/>
      <x:c r="F124" s="27"/>
      <x:c r="G124" s="27"/>
      <x:c r="H124" s="27"/>
      <x:c r="I124" s="27"/>
      <x:c r="J124" s="27"/>
      <x:c r="K124" s="27"/>
      <x:c r="L124" s="27"/>
      <x:c r="M124" s="27"/>
      <x:c r="N124" s="27"/>
      <x:c r="O124" s="27"/>
      <x:c r="P124" s="27"/>
      <x:c r="Q124" s="27"/>
      <x:c r="R124" s="27"/>
      <x:c r="S124" s="27"/>
      <x:c r="T124" s="27"/>
      <x:c r="U124" s="27"/>
      <x:c r="V124" s="27"/>
      <x:c r="W124" s="27"/>
      <x:c r="X124" s="27"/>
      <x:c r="Y124" s="27"/>
      <x:c r="Z124" s="27"/>
    </x:row>
    <x:row r="125" ht="15.75" customHeight="1">
      <x:c r="A125" s="27"/>
      <x:c r="B125" s="27"/>
      <x:c r="C125" s="27"/>
      <x:c r="D125" s="27"/>
      <x:c r="E125" s="27"/>
      <x:c r="F125" s="27"/>
      <x:c r="G125" s="27"/>
      <x:c r="H125" s="27"/>
      <x:c r="I125" s="27"/>
      <x:c r="J125" s="27"/>
      <x:c r="K125" s="27"/>
      <x:c r="L125" s="27"/>
      <x:c r="M125" s="27"/>
      <x:c r="N125" s="27"/>
      <x:c r="O125" s="27"/>
      <x:c r="P125" s="27"/>
      <x:c r="Q125" s="27"/>
      <x:c r="R125" s="27"/>
      <x:c r="S125" s="27"/>
      <x:c r="T125" s="27"/>
      <x:c r="U125" s="27"/>
      <x:c r="V125" s="27"/>
      <x:c r="W125" s="27"/>
      <x:c r="X125" s="27"/>
      <x:c r="Y125" s="27"/>
      <x:c r="Z125" s="27"/>
    </x:row>
    <x:row r="126" ht="15.75" customHeight="1">
      <x:c r="A126" s="27"/>
      <x:c r="B126" s="27"/>
      <x:c r="C126" s="27"/>
      <x:c r="D126" s="27"/>
      <x:c r="E126" s="27"/>
      <x:c r="F126" s="27"/>
      <x:c r="G126" s="27"/>
      <x:c r="H126" s="27"/>
      <x:c r="I126" s="27"/>
      <x:c r="J126" s="27"/>
      <x:c r="K126" s="27"/>
      <x:c r="L126" s="27"/>
      <x:c r="M126" s="27"/>
      <x:c r="N126" s="27"/>
      <x:c r="O126" s="27"/>
      <x:c r="P126" s="27"/>
      <x:c r="Q126" s="27"/>
      <x:c r="R126" s="27"/>
      <x:c r="S126" s="27"/>
      <x:c r="T126" s="27"/>
      <x:c r="U126" s="27"/>
      <x:c r="V126" s="27"/>
      <x:c r="W126" s="27"/>
      <x:c r="X126" s="27"/>
      <x:c r="Y126" s="27"/>
      <x:c r="Z126" s="27"/>
    </x:row>
    <x:row r="127" ht="15.75" customHeight="1">
      <x:c r="A127" s="27"/>
      <x:c r="B127" s="27"/>
      <x:c r="C127" s="27"/>
      <x:c r="D127" s="27"/>
      <x:c r="E127" s="27"/>
      <x:c r="F127" s="27"/>
      <x:c r="G127" s="27"/>
      <x:c r="H127" s="27"/>
      <x:c r="I127" s="27"/>
      <x:c r="J127" s="27"/>
      <x:c r="K127" s="27"/>
      <x:c r="L127" s="27"/>
      <x:c r="M127" s="27"/>
      <x:c r="N127" s="27"/>
      <x:c r="O127" s="27"/>
      <x:c r="P127" s="27"/>
      <x:c r="Q127" s="27"/>
      <x:c r="R127" s="27"/>
      <x:c r="S127" s="27"/>
      <x:c r="T127" s="27"/>
      <x:c r="U127" s="27"/>
      <x:c r="V127" s="27"/>
      <x:c r="W127" s="27"/>
      <x:c r="X127" s="27"/>
      <x:c r="Y127" s="27"/>
      <x:c r="Z127" s="27"/>
    </x:row>
    <x:row r="128" ht="15.75" customHeight="1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  <x:c r="K128" s="27"/>
      <x:c r="L128" s="27"/>
      <x:c r="M128" s="27"/>
      <x:c r="N128" s="27"/>
      <x:c r="O128" s="27"/>
      <x:c r="P128" s="27"/>
      <x:c r="Q128" s="27"/>
      <x:c r="R128" s="27"/>
      <x:c r="S128" s="27"/>
      <x:c r="T128" s="27"/>
      <x:c r="U128" s="27"/>
      <x:c r="V128" s="27"/>
      <x:c r="W128" s="27"/>
      <x:c r="X128" s="27"/>
      <x:c r="Y128" s="27"/>
      <x:c r="Z128" s="27"/>
    </x:row>
    <x:row r="129" ht="15.75" customHeight="1">
      <x:c r="A129" s="27"/>
      <x:c r="B129" s="27"/>
      <x:c r="C129" s="27"/>
      <x:c r="D129" s="27"/>
      <x:c r="E129" s="27"/>
      <x:c r="F129" s="27"/>
      <x:c r="G129" s="27"/>
      <x:c r="H129" s="27"/>
      <x:c r="I129" s="27"/>
      <x:c r="J129" s="27"/>
      <x:c r="K129" s="27"/>
      <x:c r="L129" s="27"/>
      <x:c r="M129" s="27"/>
      <x:c r="N129" s="27"/>
      <x:c r="O129" s="27"/>
      <x:c r="P129" s="27"/>
      <x:c r="Q129" s="27"/>
      <x:c r="R129" s="27"/>
      <x:c r="S129" s="27"/>
      <x:c r="T129" s="27"/>
      <x:c r="U129" s="27"/>
      <x:c r="V129" s="27"/>
      <x:c r="W129" s="27"/>
      <x:c r="X129" s="27"/>
      <x:c r="Y129" s="27"/>
      <x:c r="Z129" s="27"/>
    </x:row>
    <x:row r="130" ht="15.75" customHeight="1">
      <x:c r="A130" s="27"/>
      <x:c r="B130" s="27"/>
      <x:c r="C130" s="27"/>
      <x:c r="D130" s="27"/>
      <x:c r="E130" s="27"/>
      <x:c r="F130" s="27"/>
      <x:c r="G130" s="27"/>
      <x:c r="H130" s="27"/>
      <x:c r="I130" s="27"/>
      <x:c r="J130" s="27"/>
      <x:c r="K130" s="27"/>
      <x:c r="L130" s="27"/>
      <x:c r="M130" s="27"/>
      <x:c r="N130" s="27"/>
      <x:c r="O130" s="27"/>
      <x:c r="P130" s="27"/>
      <x:c r="Q130" s="27"/>
      <x:c r="R130" s="27"/>
      <x:c r="S130" s="27"/>
      <x:c r="T130" s="27"/>
      <x:c r="U130" s="27"/>
      <x:c r="V130" s="27"/>
      <x:c r="W130" s="27"/>
      <x:c r="X130" s="27"/>
      <x:c r="Y130" s="27"/>
      <x:c r="Z130" s="27"/>
    </x:row>
    <x:row r="131" ht="15.75" customHeight="1">
      <x:c r="A131" s="27"/>
      <x:c r="B131" s="27"/>
      <x:c r="C131" s="27"/>
      <x:c r="D131" s="27"/>
      <x:c r="E131" s="27"/>
      <x:c r="F131" s="27"/>
      <x:c r="G131" s="27"/>
      <x:c r="H131" s="27"/>
      <x:c r="I131" s="27"/>
      <x:c r="J131" s="27"/>
      <x:c r="K131" s="27"/>
      <x:c r="L131" s="27"/>
      <x:c r="M131" s="27"/>
      <x:c r="N131" s="27"/>
      <x:c r="O131" s="27"/>
      <x:c r="P131" s="27"/>
      <x:c r="Q131" s="27"/>
      <x:c r="R131" s="27"/>
      <x:c r="S131" s="27"/>
      <x:c r="T131" s="27"/>
      <x:c r="U131" s="27"/>
      <x:c r="V131" s="27"/>
      <x:c r="W131" s="27"/>
      <x:c r="X131" s="27"/>
      <x:c r="Y131" s="27"/>
      <x:c r="Z131" s="27"/>
    </x:row>
    <x:row r="132" ht="15.75" customHeight="1">
      <x:c r="A132" s="27"/>
      <x:c r="B132" s="27"/>
      <x:c r="C132" s="27"/>
      <x:c r="D132" s="27"/>
      <x:c r="E132" s="27"/>
      <x:c r="F132" s="27"/>
      <x:c r="G132" s="27"/>
      <x:c r="H132" s="27"/>
      <x:c r="I132" s="27"/>
      <x:c r="J132" s="27"/>
      <x:c r="K132" s="27"/>
      <x:c r="L132" s="27"/>
      <x:c r="M132" s="27"/>
      <x:c r="N132" s="27"/>
      <x:c r="O132" s="27"/>
      <x:c r="P132" s="27"/>
      <x:c r="Q132" s="27"/>
      <x:c r="R132" s="27"/>
      <x:c r="S132" s="27"/>
      <x:c r="T132" s="27"/>
      <x:c r="U132" s="27"/>
      <x:c r="V132" s="27"/>
      <x:c r="W132" s="27"/>
      <x:c r="X132" s="27"/>
      <x:c r="Y132" s="27"/>
      <x:c r="Z132" s="27"/>
    </x:row>
    <x:row r="133" ht="15.75" customHeight="1">
      <x:c r="A133" s="27"/>
      <x:c r="B133" s="27"/>
      <x:c r="C133" s="27"/>
      <x:c r="D133" s="27"/>
      <x:c r="E133" s="27"/>
      <x:c r="F133" s="27"/>
      <x:c r="G133" s="27"/>
      <x:c r="H133" s="27"/>
      <x:c r="I133" s="27"/>
      <x:c r="J133" s="27"/>
      <x:c r="K133" s="27"/>
      <x:c r="L133" s="27"/>
      <x:c r="M133" s="27"/>
      <x:c r="N133" s="27"/>
      <x:c r="O133" s="27"/>
      <x:c r="P133" s="27"/>
      <x:c r="Q133" s="27"/>
      <x:c r="R133" s="27"/>
      <x:c r="S133" s="27"/>
      <x:c r="T133" s="27"/>
      <x:c r="U133" s="27"/>
      <x:c r="V133" s="27"/>
      <x:c r="W133" s="27"/>
      <x:c r="X133" s="27"/>
      <x:c r="Y133" s="27"/>
      <x:c r="Z133" s="27"/>
    </x:row>
    <x:row r="134" ht="15.75" customHeight="1">
      <x:c r="A134" s="27"/>
      <x:c r="B134" s="27"/>
      <x:c r="C134" s="27"/>
      <x:c r="D134" s="27"/>
      <x:c r="E134" s="27"/>
      <x:c r="F134" s="27"/>
      <x:c r="G134" s="27"/>
      <x:c r="H134" s="27"/>
      <x:c r="I134" s="27"/>
      <x:c r="J134" s="27"/>
      <x:c r="K134" s="27"/>
      <x:c r="L134" s="27"/>
      <x:c r="M134" s="27"/>
      <x:c r="N134" s="27"/>
      <x:c r="O134" s="27"/>
      <x:c r="P134" s="27"/>
      <x:c r="Q134" s="27"/>
      <x:c r="R134" s="27"/>
      <x:c r="S134" s="27"/>
      <x:c r="T134" s="27"/>
      <x:c r="U134" s="27"/>
      <x:c r="V134" s="27"/>
      <x:c r="W134" s="27"/>
      <x:c r="X134" s="27"/>
      <x:c r="Y134" s="27"/>
      <x:c r="Z134" s="27"/>
    </x:row>
    <x:row r="135" ht="15.75" customHeight="1">
      <x:c r="A135" s="27"/>
      <x:c r="B135" s="27"/>
      <x:c r="C135" s="27"/>
      <x:c r="D135" s="27"/>
      <x:c r="E135" s="27"/>
      <x:c r="F135" s="27"/>
      <x:c r="G135" s="27"/>
      <x:c r="H135" s="27"/>
      <x:c r="I135" s="27"/>
      <x:c r="J135" s="27"/>
      <x:c r="K135" s="27"/>
      <x:c r="L135" s="27"/>
      <x:c r="M135" s="27"/>
      <x:c r="N135" s="27"/>
      <x:c r="O135" s="27"/>
      <x:c r="P135" s="27"/>
      <x:c r="Q135" s="27"/>
      <x:c r="R135" s="27"/>
      <x:c r="S135" s="27"/>
      <x:c r="T135" s="27"/>
      <x:c r="U135" s="27"/>
      <x:c r="V135" s="27"/>
      <x:c r="W135" s="27"/>
      <x:c r="X135" s="27"/>
      <x:c r="Y135" s="27"/>
      <x:c r="Z135" s="27"/>
    </x:row>
    <x:row r="136" ht="15.75" customHeight="1">
      <x:c r="A136" s="27"/>
      <x:c r="B136" s="27"/>
      <x:c r="C136" s="27"/>
      <x:c r="D136" s="27"/>
      <x:c r="E136" s="27"/>
      <x:c r="F136" s="27"/>
      <x:c r="G136" s="27"/>
      <x:c r="H136" s="27"/>
      <x:c r="I136" s="27"/>
      <x:c r="J136" s="27"/>
      <x:c r="K136" s="27"/>
      <x:c r="L136" s="27"/>
      <x:c r="M136" s="27"/>
      <x:c r="N136" s="27"/>
      <x:c r="O136" s="27"/>
      <x:c r="P136" s="27"/>
      <x:c r="Q136" s="27"/>
      <x:c r="R136" s="27"/>
      <x:c r="S136" s="27"/>
      <x:c r="T136" s="27"/>
      <x:c r="U136" s="27"/>
      <x:c r="V136" s="27"/>
      <x:c r="W136" s="27"/>
      <x:c r="X136" s="27"/>
      <x:c r="Y136" s="27"/>
      <x:c r="Z136" s="27"/>
    </x:row>
    <x:row r="137" ht="15.75" customHeight="1">
      <x:c r="A137" s="27"/>
      <x:c r="B137" s="27"/>
      <x:c r="C137" s="27"/>
      <x:c r="D137" s="27"/>
      <x:c r="E137" s="27"/>
      <x:c r="F137" s="27"/>
      <x:c r="G137" s="27"/>
      <x:c r="H137" s="27"/>
      <x:c r="I137" s="27"/>
      <x:c r="J137" s="27"/>
      <x:c r="K137" s="27"/>
      <x:c r="L137" s="27"/>
      <x:c r="M137" s="27"/>
      <x:c r="N137" s="27"/>
      <x:c r="O137" s="27"/>
      <x:c r="P137" s="27"/>
      <x:c r="Q137" s="27"/>
      <x:c r="R137" s="27"/>
      <x:c r="S137" s="27"/>
      <x:c r="T137" s="27"/>
      <x:c r="U137" s="27"/>
      <x:c r="V137" s="27"/>
      <x:c r="W137" s="27"/>
      <x:c r="X137" s="27"/>
      <x:c r="Y137" s="27"/>
      <x:c r="Z137" s="27"/>
    </x:row>
    <x:row r="138" ht="15.75" customHeight="1">
      <x:c r="A138" s="27"/>
      <x:c r="B138" s="27"/>
      <x:c r="C138" s="27"/>
      <x:c r="D138" s="27"/>
      <x:c r="E138" s="27"/>
      <x:c r="F138" s="27"/>
      <x:c r="G138" s="27"/>
      <x:c r="H138" s="27"/>
      <x:c r="I138" s="27"/>
      <x:c r="J138" s="27"/>
      <x:c r="K138" s="27"/>
      <x:c r="L138" s="27"/>
      <x:c r="M138" s="27"/>
      <x:c r="N138" s="27"/>
      <x:c r="O138" s="27"/>
      <x:c r="P138" s="27"/>
      <x:c r="Q138" s="27"/>
      <x:c r="R138" s="27"/>
      <x:c r="S138" s="27"/>
      <x:c r="T138" s="27"/>
      <x:c r="U138" s="27"/>
      <x:c r="V138" s="27"/>
      <x:c r="W138" s="27"/>
      <x:c r="X138" s="27"/>
      <x:c r="Y138" s="27"/>
      <x:c r="Z138" s="27"/>
    </x:row>
    <x:row r="139" ht="15.75" customHeight="1">
      <x:c r="A139" s="27"/>
      <x:c r="B139" s="27"/>
      <x:c r="C139" s="27"/>
      <x:c r="D139" s="27"/>
      <x:c r="E139" s="27"/>
      <x:c r="F139" s="27"/>
      <x:c r="G139" s="27"/>
      <x:c r="H139" s="27"/>
      <x:c r="I139" s="27"/>
      <x:c r="J139" s="27"/>
      <x:c r="K139" s="27"/>
      <x:c r="L139" s="27"/>
      <x:c r="M139" s="27"/>
      <x:c r="N139" s="27"/>
      <x:c r="O139" s="27"/>
      <x:c r="P139" s="27"/>
      <x:c r="Q139" s="27"/>
      <x:c r="R139" s="27"/>
      <x:c r="S139" s="27"/>
      <x:c r="T139" s="27"/>
      <x:c r="U139" s="27"/>
      <x:c r="V139" s="27"/>
      <x:c r="W139" s="27"/>
      <x:c r="X139" s="27"/>
      <x:c r="Y139" s="27"/>
      <x:c r="Z139" s="27"/>
    </x:row>
    <x:row r="140" ht="15.75" customHeight="1">
      <x:c r="A140" s="27"/>
      <x:c r="B140" s="27"/>
      <x:c r="C140" s="27"/>
      <x:c r="D140" s="27"/>
      <x:c r="E140" s="27"/>
      <x:c r="F140" s="27"/>
      <x:c r="G140" s="27"/>
      <x:c r="H140" s="27"/>
      <x:c r="I140" s="27"/>
      <x:c r="J140" s="27"/>
      <x:c r="K140" s="27"/>
      <x:c r="L140" s="27"/>
      <x:c r="M140" s="27"/>
      <x:c r="N140" s="27"/>
      <x:c r="O140" s="27"/>
      <x:c r="P140" s="27"/>
      <x:c r="Q140" s="27"/>
      <x:c r="R140" s="27"/>
      <x:c r="S140" s="27"/>
      <x:c r="T140" s="27"/>
      <x:c r="U140" s="27"/>
      <x:c r="V140" s="27"/>
      <x:c r="W140" s="27"/>
      <x:c r="X140" s="27"/>
      <x:c r="Y140" s="27"/>
      <x:c r="Z140" s="27"/>
    </x:row>
    <x:row r="141" ht="15.75" customHeight="1">
      <x:c r="A141" s="27"/>
      <x:c r="B141" s="27"/>
      <x:c r="C141" s="27"/>
      <x:c r="D141" s="27"/>
      <x:c r="E141" s="27"/>
      <x:c r="F141" s="27"/>
      <x:c r="G141" s="27"/>
      <x:c r="H141" s="27"/>
      <x:c r="I141" s="27"/>
      <x:c r="J141" s="27"/>
      <x:c r="K141" s="27"/>
      <x:c r="L141" s="27"/>
      <x:c r="M141" s="27"/>
      <x:c r="N141" s="27"/>
      <x:c r="O141" s="27"/>
      <x:c r="P141" s="27"/>
      <x:c r="Q141" s="27"/>
      <x:c r="R141" s="27"/>
      <x:c r="S141" s="27"/>
      <x:c r="T141" s="27"/>
      <x:c r="U141" s="27"/>
      <x:c r="V141" s="27"/>
      <x:c r="W141" s="27"/>
      <x:c r="X141" s="27"/>
      <x:c r="Y141" s="27"/>
      <x:c r="Z141" s="27"/>
    </x:row>
    <x:row r="142" ht="15.75" customHeight="1">
      <x:c r="A142" s="27"/>
      <x:c r="B142" s="27"/>
      <x:c r="C142" s="27"/>
      <x:c r="D142" s="27"/>
      <x:c r="E142" s="27"/>
      <x:c r="F142" s="27"/>
      <x:c r="G142" s="27"/>
      <x:c r="H142" s="27"/>
      <x:c r="I142" s="27"/>
      <x:c r="J142" s="27"/>
      <x:c r="K142" s="27"/>
      <x:c r="L142" s="27"/>
      <x:c r="M142" s="27"/>
      <x:c r="N142" s="27"/>
      <x:c r="O142" s="27"/>
      <x:c r="P142" s="27"/>
      <x:c r="Q142" s="27"/>
      <x:c r="R142" s="27"/>
      <x:c r="S142" s="27"/>
      <x:c r="T142" s="27"/>
      <x:c r="U142" s="27"/>
      <x:c r="V142" s="27"/>
      <x:c r="W142" s="27"/>
      <x:c r="X142" s="27"/>
      <x:c r="Y142" s="27"/>
      <x:c r="Z142" s="27"/>
    </x:row>
    <x:row r="143" ht="15.75" customHeight="1">
      <x:c r="A143" s="27"/>
      <x:c r="B143" s="27"/>
      <x:c r="C143" s="27"/>
      <x:c r="D143" s="27"/>
      <x:c r="E143" s="27"/>
      <x:c r="F143" s="27"/>
      <x:c r="G143" s="27"/>
      <x:c r="H143" s="27"/>
      <x:c r="I143" s="27"/>
      <x:c r="J143" s="27"/>
      <x:c r="K143" s="27"/>
      <x:c r="L143" s="27"/>
      <x:c r="M143" s="27"/>
      <x:c r="N143" s="27"/>
      <x:c r="O143" s="27"/>
      <x:c r="P143" s="27"/>
      <x:c r="Q143" s="27"/>
      <x:c r="R143" s="27"/>
      <x:c r="S143" s="27"/>
      <x:c r="T143" s="27"/>
      <x:c r="U143" s="27"/>
      <x:c r="V143" s="27"/>
      <x:c r="W143" s="27"/>
      <x:c r="X143" s="27"/>
      <x:c r="Y143" s="27"/>
      <x:c r="Z143" s="27"/>
    </x:row>
    <x:row r="144" ht="15.75" customHeight="1">
      <x:c r="A144" s="27"/>
      <x:c r="B144" s="27"/>
      <x:c r="C144" s="27"/>
      <x:c r="D144" s="27"/>
      <x:c r="E144" s="27"/>
      <x:c r="F144" s="27"/>
      <x:c r="G144" s="27"/>
      <x:c r="H144" s="27"/>
      <x:c r="I144" s="27"/>
      <x:c r="J144" s="27"/>
      <x:c r="K144" s="27"/>
      <x:c r="L144" s="27"/>
      <x:c r="M144" s="27"/>
      <x:c r="N144" s="27"/>
      <x:c r="O144" s="27"/>
      <x:c r="P144" s="27"/>
      <x:c r="Q144" s="27"/>
      <x:c r="R144" s="27"/>
      <x:c r="S144" s="27"/>
      <x:c r="T144" s="27"/>
      <x:c r="U144" s="27"/>
      <x:c r="V144" s="27"/>
      <x:c r="W144" s="27"/>
      <x:c r="X144" s="27"/>
      <x:c r="Y144" s="27"/>
      <x:c r="Z144" s="27"/>
    </x:row>
    <x:row r="145" ht="15.75" customHeight="1">
      <x:c r="A145" s="27"/>
      <x:c r="B145" s="27"/>
      <x:c r="C145" s="27"/>
      <x:c r="D145" s="27"/>
      <x:c r="E145" s="27"/>
      <x:c r="F145" s="27"/>
      <x:c r="G145" s="27"/>
      <x:c r="H145" s="27"/>
      <x:c r="I145" s="27"/>
      <x:c r="J145" s="27"/>
      <x:c r="K145" s="27"/>
      <x:c r="L145" s="27"/>
      <x:c r="M145" s="27"/>
      <x:c r="N145" s="27"/>
      <x:c r="O145" s="27"/>
      <x:c r="P145" s="27"/>
      <x:c r="Q145" s="27"/>
      <x:c r="R145" s="27"/>
      <x:c r="S145" s="27"/>
      <x:c r="T145" s="27"/>
      <x:c r="U145" s="27"/>
      <x:c r="V145" s="27"/>
      <x:c r="W145" s="27"/>
      <x:c r="X145" s="27"/>
      <x:c r="Y145" s="27"/>
      <x:c r="Z145" s="27"/>
    </x:row>
    <x:row r="146" ht="15.75" customHeight="1">
      <x:c r="A146" s="27"/>
      <x:c r="B146" s="27"/>
      <x:c r="C146" s="27"/>
      <x:c r="D146" s="27"/>
      <x:c r="E146" s="27"/>
      <x:c r="F146" s="27"/>
      <x:c r="G146" s="27"/>
      <x:c r="H146" s="27"/>
      <x:c r="I146" s="27"/>
      <x:c r="J146" s="27"/>
      <x:c r="K146" s="27"/>
      <x:c r="L146" s="27"/>
      <x:c r="M146" s="27"/>
      <x:c r="N146" s="27"/>
      <x:c r="O146" s="27"/>
      <x:c r="P146" s="27"/>
      <x:c r="Q146" s="27"/>
      <x:c r="R146" s="27"/>
      <x:c r="S146" s="27"/>
      <x:c r="T146" s="27"/>
      <x:c r="U146" s="27"/>
      <x:c r="V146" s="27"/>
      <x:c r="W146" s="27"/>
      <x:c r="X146" s="27"/>
      <x:c r="Y146" s="27"/>
      <x:c r="Z146" s="27"/>
    </x:row>
    <x:row r="147" ht="15.75" customHeight="1">
      <x:c r="A147" s="27"/>
      <x:c r="B147" s="27"/>
      <x:c r="C147" s="27"/>
      <x:c r="D147" s="27"/>
      <x:c r="E147" s="27"/>
      <x:c r="F147" s="27"/>
      <x:c r="G147" s="27"/>
      <x:c r="H147" s="27"/>
      <x:c r="I147" s="27"/>
      <x:c r="J147" s="27"/>
      <x:c r="K147" s="27"/>
      <x:c r="L147" s="27"/>
      <x:c r="M147" s="27"/>
      <x:c r="N147" s="27"/>
      <x:c r="O147" s="27"/>
      <x:c r="P147" s="27"/>
      <x:c r="Q147" s="27"/>
      <x:c r="R147" s="27"/>
      <x:c r="S147" s="27"/>
      <x:c r="T147" s="27"/>
      <x:c r="U147" s="27"/>
      <x:c r="V147" s="27"/>
      <x:c r="W147" s="27"/>
      <x:c r="X147" s="27"/>
      <x:c r="Y147" s="27"/>
      <x:c r="Z147" s="27"/>
    </x:row>
    <x:row r="148" ht="15.75" customHeight="1">
      <x:c r="A148" s="27"/>
      <x:c r="B148" s="27"/>
      <x:c r="C148" s="27"/>
      <x:c r="D148" s="27"/>
      <x:c r="E148" s="27"/>
      <x:c r="F148" s="27"/>
      <x:c r="G148" s="27"/>
      <x:c r="H148" s="27"/>
      <x:c r="I148" s="27"/>
      <x:c r="J148" s="27"/>
      <x:c r="K148" s="27"/>
      <x:c r="L148" s="27"/>
      <x:c r="M148" s="27"/>
      <x:c r="N148" s="27"/>
      <x:c r="O148" s="27"/>
      <x:c r="P148" s="27"/>
      <x:c r="Q148" s="27"/>
      <x:c r="R148" s="27"/>
      <x:c r="S148" s="27"/>
      <x:c r="T148" s="27"/>
      <x:c r="U148" s="27"/>
      <x:c r="V148" s="27"/>
      <x:c r="W148" s="27"/>
      <x:c r="X148" s="27"/>
      <x:c r="Y148" s="27"/>
      <x:c r="Z148" s="27"/>
    </x:row>
    <x:row r="149" ht="15.75" customHeight="1">
      <x:c r="A149" s="27"/>
      <x:c r="B149" s="27"/>
      <x:c r="C149" s="27"/>
      <x:c r="D149" s="27"/>
      <x:c r="E149" s="27"/>
      <x:c r="F149" s="27"/>
      <x:c r="G149" s="27"/>
      <x:c r="H149" s="27"/>
      <x:c r="I149" s="27"/>
      <x:c r="J149" s="27"/>
      <x:c r="K149" s="27"/>
      <x:c r="L149" s="27"/>
      <x:c r="M149" s="27"/>
      <x:c r="N149" s="27"/>
      <x:c r="O149" s="27"/>
      <x:c r="P149" s="27"/>
      <x:c r="Q149" s="27"/>
      <x:c r="R149" s="27"/>
      <x:c r="S149" s="27"/>
      <x:c r="T149" s="27"/>
      <x:c r="U149" s="27"/>
      <x:c r="V149" s="27"/>
      <x:c r="W149" s="27"/>
      <x:c r="X149" s="27"/>
      <x:c r="Y149" s="27"/>
      <x:c r="Z149" s="27"/>
    </x:row>
    <x:row r="150" ht="15.75" customHeight="1">
      <x:c r="A150" s="27"/>
      <x:c r="B150" s="27"/>
      <x:c r="C150" s="27"/>
      <x:c r="D150" s="27"/>
      <x:c r="E150" s="27"/>
      <x:c r="F150" s="27"/>
      <x:c r="G150" s="27"/>
      <x:c r="H150" s="27"/>
      <x:c r="I150" s="27"/>
      <x:c r="J150" s="27"/>
      <x:c r="K150" s="27"/>
      <x:c r="L150" s="27"/>
      <x:c r="M150" s="27"/>
      <x:c r="N150" s="27"/>
      <x:c r="O150" s="27"/>
      <x:c r="P150" s="27"/>
      <x:c r="Q150" s="27"/>
      <x:c r="R150" s="27"/>
      <x:c r="S150" s="27"/>
      <x:c r="T150" s="27"/>
      <x:c r="U150" s="27"/>
      <x:c r="V150" s="27"/>
      <x:c r="W150" s="27"/>
      <x:c r="X150" s="27"/>
      <x:c r="Y150" s="27"/>
      <x:c r="Z150" s="27"/>
    </x:row>
    <x:row r="151" ht="15.75" customHeight="1">
      <x:c r="A151" s="27"/>
      <x:c r="B151" s="27"/>
      <x:c r="C151" s="27"/>
      <x:c r="D151" s="27"/>
      <x:c r="E151" s="27"/>
      <x:c r="F151" s="27"/>
      <x:c r="G151" s="27"/>
      <x:c r="H151" s="27"/>
      <x:c r="I151" s="27"/>
      <x:c r="J151" s="27"/>
      <x:c r="K151" s="27"/>
      <x:c r="L151" s="27"/>
      <x:c r="M151" s="27"/>
      <x:c r="N151" s="27"/>
      <x:c r="O151" s="27"/>
      <x:c r="P151" s="27"/>
      <x:c r="Q151" s="27"/>
      <x:c r="R151" s="27"/>
      <x:c r="S151" s="27"/>
      <x:c r="T151" s="27"/>
      <x:c r="U151" s="27"/>
      <x:c r="V151" s="27"/>
      <x:c r="W151" s="27"/>
      <x:c r="X151" s="27"/>
      <x:c r="Y151" s="27"/>
      <x:c r="Z151" s="27"/>
    </x:row>
    <x:row r="152" ht="15.75" customHeight="1">
      <x:c r="A152" s="27"/>
      <x:c r="B152" s="27"/>
      <x:c r="C152" s="27"/>
      <x:c r="D152" s="27"/>
      <x:c r="E152" s="27"/>
      <x:c r="F152" s="27"/>
      <x:c r="G152" s="27"/>
      <x:c r="H152" s="27"/>
      <x:c r="I152" s="27"/>
      <x:c r="J152" s="27"/>
      <x:c r="K152" s="27"/>
      <x:c r="L152" s="27"/>
      <x:c r="M152" s="27"/>
      <x:c r="N152" s="27"/>
      <x:c r="O152" s="27"/>
      <x:c r="P152" s="27"/>
      <x:c r="Q152" s="27"/>
      <x:c r="R152" s="27"/>
      <x:c r="S152" s="27"/>
      <x:c r="T152" s="27"/>
      <x:c r="U152" s="27"/>
      <x:c r="V152" s="27"/>
      <x:c r="W152" s="27"/>
      <x:c r="X152" s="27"/>
      <x:c r="Y152" s="27"/>
      <x:c r="Z152" s="27"/>
    </x:row>
    <x:row r="153" ht="15.75" customHeight="1">
      <x:c r="A153" s="27"/>
      <x:c r="B153" s="27"/>
      <x:c r="C153" s="27"/>
      <x:c r="D153" s="27"/>
      <x:c r="E153" s="27"/>
      <x:c r="F153" s="27"/>
      <x:c r="G153" s="27"/>
      <x:c r="H153" s="27"/>
      <x:c r="I153" s="27"/>
      <x:c r="J153" s="27"/>
      <x:c r="K153" s="27"/>
      <x:c r="L153" s="27"/>
      <x:c r="M153" s="27"/>
      <x:c r="N153" s="27"/>
      <x:c r="O153" s="27"/>
      <x:c r="P153" s="27"/>
      <x:c r="Q153" s="27"/>
      <x:c r="R153" s="27"/>
      <x:c r="S153" s="27"/>
      <x:c r="T153" s="27"/>
      <x:c r="U153" s="27"/>
      <x:c r="V153" s="27"/>
      <x:c r="W153" s="27"/>
      <x:c r="X153" s="27"/>
      <x:c r="Y153" s="27"/>
      <x:c r="Z153" s="27"/>
    </x:row>
    <x:row r="154" ht="15.75" customHeight="1">
      <x:c r="A154" s="27"/>
      <x:c r="B154" s="27"/>
      <x:c r="C154" s="27"/>
      <x:c r="D154" s="27"/>
      <x:c r="E154" s="27"/>
      <x:c r="F154" s="27"/>
      <x:c r="G154" s="27"/>
      <x:c r="H154" s="27"/>
      <x:c r="I154" s="27"/>
      <x:c r="J154" s="27"/>
      <x:c r="K154" s="27"/>
      <x:c r="L154" s="27"/>
      <x:c r="M154" s="27"/>
      <x:c r="N154" s="27"/>
      <x:c r="O154" s="27"/>
      <x:c r="P154" s="27"/>
      <x:c r="Q154" s="27"/>
      <x:c r="R154" s="27"/>
      <x:c r="S154" s="27"/>
      <x:c r="T154" s="27"/>
      <x:c r="U154" s="27"/>
      <x:c r="V154" s="27"/>
      <x:c r="W154" s="27"/>
      <x:c r="X154" s="27"/>
      <x:c r="Y154" s="27"/>
      <x:c r="Z154" s="27"/>
    </x:row>
    <x:row r="155" ht="15.75" customHeight="1">
      <x:c r="A155" s="27"/>
      <x:c r="B155" s="27"/>
      <x:c r="C155" s="27"/>
      <x:c r="D155" s="27"/>
      <x:c r="E155" s="27"/>
      <x:c r="F155" s="27"/>
      <x:c r="G155" s="27"/>
      <x:c r="H155" s="27"/>
      <x:c r="I155" s="27"/>
      <x:c r="J155" s="27"/>
      <x:c r="K155" s="27"/>
      <x:c r="L155" s="27"/>
      <x:c r="M155" s="27"/>
      <x:c r="N155" s="27"/>
      <x:c r="O155" s="27"/>
      <x:c r="P155" s="27"/>
      <x:c r="Q155" s="27"/>
      <x:c r="R155" s="27"/>
      <x:c r="S155" s="27"/>
      <x:c r="T155" s="27"/>
      <x:c r="U155" s="27"/>
      <x:c r="V155" s="27"/>
      <x:c r="W155" s="27"/>
      <x:c r="X155" s="27"/>
      <x:c r="Y155" s="27"/>
      <x:c r="Z155" s="27"/>
    </x:row>
    <x:row r="156" ht="15.75" customHeight="1">
      <x:c r="A156" s="27"/>
      <x:c r="B156" s="27"/>
      <x:c r="C156" s="27"/>
      <x:c r="D156" s="27"/>
      <x:c r="E156" s="27"/>
      <x:c r="F156" s="27"/>
      <x:c r="G156" s="27"/>
      <x:c r="H156" s="27"/>
      <x:c r="I156" s="27"/>
      <x:c r="J156" s="27"/>
      <x:c r="K156" s="27"/>
      <x:c r="L156" s="27"/>
      <x:c r="M156" s="27"/>
      <x:c r="N156" s="27"/>
      <x:c r="O156" s="27"/>
      <x:c r="P156" s="27"/>
      <x:c r="Q156" s="27"/>
      <x:c r="R156" s="27"/>
      <x:c r="S156" s="27"/>
      <x:c r="T156" s="27"/>
      <x:c r="U156" s="27"/>
      <x:c r="V156" s="27"/>
      <x:c r="W156" s="27"/>
      <x:c r="X156" s="27"/>
      <x:c r="Y156" s="27"/>
      <x:c r="Z156" s="27"/>
    </x:row>
    <x:row r="157" ht="15.75" customHeight="1">
      <x:c r="A157" s="27"/>
      <x:c r="B157" s="27"/>
      <x:c r="C157" s="27"/>
      <x:c r="D157" s="27"/>
      <x:c r="E157" s="27"/>
      <x:c r="F157" s="27"/>
      <x:c r="G157" s="27"/>
      <x:c r="H157" s="27"/>
      <x:c r="I157" s="27"/>
      <x:c r="J157" s="27"/>
      <x:c r="K157" s="27"/>
      <x:c r="L157" s="27"/>
      <x:c r="M157" s="27"/>
      <x:c r="N157" s="27"/>
      <x:c r="O157" s="27"/>
      <x:c r="P157" s="27"/>
      <x:c r="Q157" s="27"/>
      <x:c r="R157" s="27"/>
      <x:c r="S157" s="27"/>
      <x:c r="T157" s="27"/>
      <x:c r="U157" s="27"/>
      <x:c r="V157" s="27"/>
      <x:c r="W157" s="27"/>
      <x:c r="X157" s="27"/>
      <x:c r="Y157" s="27"/>
      <x:c r="Z157" s="27"/>
    </x:row>
    <x:row r="158" ht="15.75" customHeight="1">
      <x:c r="A158" s="27"/>
      <x:c r="B158" s="27"/>
      <x:c r="C158" s="27"/>
      <x:c r="D158" s="27"/>
      <x:c r="E158" s="27"/>
      <x:c r="F158" s="27"/>
      <x:c r="G158" s="27"/>
      <x:c r="H158" s="27"/>
      <x:c r="I158" s="27"/>
      <x:c r="J158" s="27"/>
      <x:c r="K158" s="27"/>
      <x:c r="L158" s="27"/>
      <x:c r="M158" s="27"/>
      <x:c r="N158" s="27"/>
      <x:c r="O158" s="27"/>
      <x:c r="P158" s="27"/>
      <x:c r="Q158" s="27"/>
      <x:c r="R158" s="27"/>
      <x:c r="S158" s="27"/>
      <x:c r="T158" s="27"/>
      <x:c r="U158" s="27"/>
      <x:c r="V158" s="27"/>
      <x:c r="W158" s="27"/>
      <x:c r="X158" s="27"/>
      <x:c r="Y158" s="27"/>
      <x:c r="Z158" s="27"/>
    </x:row>
    <x:row r="159" ht="15.75" customHeight="1">
      <x:c r="A159" s="27"/>
      <x:c r="B159" s="27"/>
      <x:c r="C159" s="27"/>
      <x:c r="D159" s="27"/>
      <x:c r="E159" s="27"/>
      <x:c r="F159" s="27"/>
      <x:c r="G159" s="27"/>
      <x:c r="H159" s="27"/>
      <x:c r="I159" s="27"/>
      <x:c r="J159" s="27"/>
      <x:c r="K159" s="27"/>
      <x:c r="L159" s="27"/>
      <x:c r="M159" s="27"/>
      <x:c r="N159" s="27"/>
      <x:c r="O159" s="27"/>
      <x:c r="P159" s="27"/>
      <x:c r="Q159" s="27"/>
      <x:c r="R159" s="27"/>
      <x:c r="S159" s="27"/>
      <x:c r="T159" s="27"/>
      <x:c r="U159" s="27"/>
      <x:c r="V159" s="27"/>
      <x:c r="W159" s="27"/>
      <x:c r="X159" s="27"/>
      <x:c r="Y159" s="27"/>
      <x:c r="Z159" s="27"/>
    </x:row>
    <x:row r="160" ht="15.75" customHeight="1">
      <x:c r="A160" s="27"/>
      <x:c r="B160" s="27"/>
      <x:c r="C160" s="27"/>
      <x:c r="D160" s="27"/>
      <x:c r="E160" s="27"/>
      <x:c r="F160" s="27"/>
      <x:c r="G160" s="27"/>
      <x:c r="H160" s="27"/>
      <x:c r="I160" s="27"/>
      <x:c r="J160" s="27"/>
      <x:c r="K160" s="27"/>
      <x:c r="L160" s="27"/>
      <x:c r="M160" s="27"/>
      <x:c r="N160" s="27"/>
      <x:c r="O160" s="27"/>
      <x:c r="P160" s="27"/>
      <x:c r="Q160" s="27"/>
      <x:c r="R160" s="27"/>
      <x:c r="S160" s="27"/>
      <x:c r="T160" s="27"/>
      <x:c r="U160" s="27"/>
      <x:c r="V160" s="27"/>
      <x:c r="W160" s="27"/>
      <x:c r="X160" s="27"/>
      <x:c r="Y160" s="27"/>
      <x:c r="Z160" s="27"/>
    </x:row>
    <x:row r="161" ht="15.75" customHeight="1">
      <x:c r="A161" s="27"/>
      <x:c r="B161" s="27"/>
      <x:c r="C161" s="27"/>
      <x:c r="D161" s="27"/>
      <x:c r="E161" s="27"/>
      <x:c r="F161" s="27"/>
      <x:c r="G161" s="27"/>
      <x:c r="H161" s="27"/>
      <x:c r="I161" s="27"/>
      <x:c r="J161" s="27"/>
      <x:c r="K161" s="27"/>
      <x:c r="L161" s="27"/>
      <x:c r="M161" s="27"/>
      <x:c r="N161" s="27"/>
      <x:c r="O161" s="27"/>
      <x:c r="P161" s="27"/>
      <x:c r="Q161" s="27"/>
      <x:c r="R161" s="27"/>
      <x:c r="S161" s="27"/>
      <x:c r="T161" s="27"/>
      <x:c r="U161" s="27"/>
      <x:c r="V161" s="27"/>
      <x:c r="W161" s="27"/>
      <x:c r="X161" s="27"/>
      <x:c r="Y161" s="27"/>
      <x:c r="Z161" s="27"/>
    </x:row>
    <x:row r="162" ht="15.75" customHeight="1">
      <x:c r="A162" s="27"/>
      <x:c r="B162" s="27"/>
      <x:c r="C162" s="27"/>
      <x:c r="D162" s="27"/>
      <x:c r="E162" s="27"/>
      <x:c r="F162" s="27"/>
      <x:c r="G162" s="27"/>
      <x:c r="H162" s="27"/>
      <x:c r="I162" s="27"/>
      <x:c r="J162" s="27"/>
      <x:c r="K162" s="27"/>
      <x:c r="L162" s="27"/>
      <x:c r="M162" s="27"/>
      <x:c r="N162" s="27"/>
      <x:c r="O162" s="27"/>
      <x:c r="P162" s="27"/>
      <x:c r="Q162" s="27"/>
      <x:c r="R162" s="27"/>
      <x:c r="S162" s="27"/>
      <x:c r="T162" s="27"/>
      <x:c r="U162" s="27"/>
      <x:c r="V162" s="27"/>
      <x:c r="W162" s="27"/>
      <x:c r="X162" s="27"/>
      <x:c r="Y162" s="27"/>
      <x:c r="Z162" s="27"/>
    </x:row>
    <x:row r="163" ht="15.75" customHeight="1">
      <x:c r="A163" s="27"/>
      <x:c r="B163" s="27"/>
      <x:c r="C163" s="27"/>
      <x:c r="D163" s="27"/>
      <x:c r="E163" s="27"/>
      <x:c r="F163" s="27"/>
      <x:c r="G163" s="27"/>
      <x:c r="H163" s="27"/>
      <x:c r="I163" s="27"/>
      <x:c r="J163" s="27"/>
      <x:c r="K163" s="27"/>
      <x:c r="L163" s="27"/>
      <x:c r="M163" s="27"/>
      <x:c r="N163" s="27"/>
      <x:c r="O163" s="27"/>
      <x:c r="P163" s="27"/>
      <x:c r="Q163" s="27"/>
      <x:c r="R163" s="27"/>
      <x:c r="S163" s="27"/>
      <x:c r="T163" s="27"/>
      <x:c r="U163" s="27"/>
      <x:c r="V163" s="27"/>
      <x:c r="W163" s="27"/>
      <x:c r="X163" s="27"/>
      <x:c r="Y163" s="27"/>
      <x:c r="Z163" s="27"/>
    </x:row>
    <x:row r="164" ht="15.75" customHeight="1">
      <x:c r="A164" s="27"/>
      <x:c r="B164" s="27"/>
      <x:c r="C164" s="27"/>
      <x:c r="D164" s="27"/>
      <x:c r="E164" s="27"/>
      <x:c r="F164" s="27"/>
      <x:c r="G164" s="27"/>
      <x:c r="H164" s="27"/>
      <x:c r="I164" s="27"/>
      <x:c r="J164" s="27"/>
      <x:c r="K164" s="27"/>
      <x:c r="L164" s="27"/>
      <x:c r="M164" s="27"/>
      <x:c r="N164" s="27"/>
      <x:c r="O164" s="27"/>
      <x:c r="P164" s="27"/>
      <x:c r="Q164" s="27"/>
      <x:c r="R164" s="27"/>
      <x:c r="S164" s="27"/>
      <x:c r="T164" s="27"/>
      <x:c r="U164" s="27"/>
      <x:c r="V164" s="27"/>
      <x:c r="W164" s="27"/>
      <x:c r="X164" s="27"/>
      <x:c r="Y164" s="27"/>
      <x:c r="Z164" s="27"/>
    </x:row>
    <x:row r="165" ht="15.75" customHeight="1">
      <x:c r="A165" s="27"/>
      <x:c r="B165" s="27"/>
      <x:c r="C165" s="27"/>
      <x:c r="D165" s="27"/>
      <x:c r="E165" s="27"/>
      <x:c r="F165" s="27"/>
      <x:c r="G165" s="27"/>
      <x:c r="H165" s="27"/>
      <x:c r="I165" s="27"/>
      <x:c r="J165" s="27"/>
      <x:c r="K165" s="27"/>
      <x:c r="L165" s="27"/>
      <x:c r="M165" s="27"/>
      <x:c r="N165" s="27"/>
      <x:c r="O165" s="27"/>
      <x:c r="P165" s="27"/>
      <x:c r="Q165" s="27"/>
      <x:c r="R165" s="27"/>
      <x:c r="S165" s="27"/>
      <x:c r="T165" s="27"/>
      <x:c r="U165" s="27"/>
      <x:c r="V165" s="27"/>
      <x:c r="W165" s="27"/>
      <x:c r="X165" s="27"/>
      <x:c r="Y165" s="27"/>
      <x:c r="Z165" s="27"/>
    </x:row>
    <x:row r="166" ht="15.75" customHeight="1">
      <x:c r="A166" s="27"/>
      <x:c r="B166" s="27"/>
      <x:c r="C166" s="27"/>
      <x:c r="D166" s="27"/>
      <x:c r="E166" s="27"/>
      <x:c r="F166" s="27"/>
      <x:c r="G166" s="27"/>
      <x:c r="H166" s="27"/>
      <x:c r="I166" s="27"/>
      <x:c r="J166" s="27"/>
      <x:c r="K166" s="27"/>
      <x:c r="L166" s="27"/>
      <x:c r="M166" s="27"/>
      <x:c r="N166" s="27"/>
      <x:c r="O166" s="27"/>
      <x:c r="P166" s="27"/>
      <x:c r="Q166" s="27"/>
      <x:c r="R166" s="27"/>
      <x:c r="S166" s="27"/>
      <x:c r="T166" s="27"/>
      <x:c r="U166" s="27"/>
      <x:c r="V166" s="27"/>
      <x:c r="W166" s="27"/>
      <x:c r="X166" s="27"/>
      <x:c r="Y166" s="27"/>
      <x:c r="Z166" s="27"/>
    </x:row>
    <x:row r="167" ht="15.75" customHeight="1">
      <x:c r="A167" s="27"/>
      <x:c r="B167" s="27"/>
      <x:c r="C167" s="27"/>
      <x:c r="D167" s="27"/>
      <x:c r="E167" s="27"/>
      <x:c r="F167" s="27"/>
      <x:c r="G167" s="27"/>
      <x:c r="H167" s="27"/>
      <x:c r="I167" s="27"/>
      <x:c r="J167" s="27"/>
      <x:c r="K167" s="27"/>
      <x:c r="L167" s="27"/>
      <x:c r="M167" s="27"/>
      <x:c r="N167" s="27"/>
      <x:c r="O167" s="27"/>
      <x:c r="P167" s="27"/>
      <x:c r="Q167" s="27"/>
      <x:c r="R167" s="27"/>
      <x:c r="S167" s="27"/>
      <x:c r="T167" s="27"/>
      <x:c r="U167" s="27"/>
      <x:c r="V167" s="27"/>
      <x:c r="W167" s="27"/>
      <x:c r="X167" s="27"/>
      <x:c r="Y167" s="27"/>
      <x:c r="Z167" s="27"/>
    </x:row>
    <x:row r="168" ht="15.75" customHeight="1">
      <x:c r="A168" s="27"/>
      <x:c r="B168" s="27"/>
      <x:c r="C168" s="27"/>
      <x:c r="D168" s="27"/>
      <x:c r="E168" s="27"/>
      <x:c r="F168" s="27"/>
      <x:c r="G168" s="27"/>
      <x:c r="H168" s="27"/>
      <x:c r="I168" s="27"/>
      <x:c r="J168" s="27"/>
      <x:c r="K168" s="27"/>
      <x:c r="L168" s="27"/>
      <x:c r="M168" s="27"/>
      <x:c r="N168" s="27"/>
      <x:c r="O168" s="27"/>
      <x:c r="P168" s="27"/>
      <x:c r="Q168" s="27"/>
      <x:c r="R168" s="27"/>
      <x:c r="S168" s="27"/>
      <x:c r="T168" s="27"/>
      <x:c r="U168" s="27"/>
      <x:c r="V168" s="27"/>
      <x:c r="W168" s="27"/>
      <x:c r="X168" s="27"/>
      <x:c r="Y168" s="27"/>
      <x:c r="Z168" s="27"/>
    </x:row>
    <x:row r="169" ht="15.75" customHeight="1">
      <x:c r="A169" s="27"/>
      <x:c r="B169" s="27"/>
      <x:c r="C169" s="27"/>
      <x:c r="D169" s="27"/>
      <x:c r="E169" s="27"/>
      <x:c r="F169" s="27"/>
      <x:c r="G169" s="27"/>
      <x:c r="H169" s="27"/>
      <x:c r="I169" s="27"/>
      <x:c r="J169" s="27"/>
      <x:c r="K169" s="27"/>
      <x:c r="L169" s="27"/>
      <x:c r="M169" s="27"/>
      <x:c r="N169" s="27"/>
      <x:c r="O169" s="27"/>
      <x:c r="P169" s="27"/>
      <x:c r="Q169" s="27"/>
      <x:c r="R169" s="27"/>
      <x:c r="S169" s="27"/>
      <x:c r="T169" s="27"/>
      <x:c r="U169" s="27"/>
      <x:c r="V169" s="27"/>
      <x:c r="W169" s="27"/>
      <x:c r="X169" s="27"/>
      <x:c r="Y169" s="27"/>
      <x:c r="Z169" s="27"/>
    </x:row>
    <x:row r="170" ht="15.75" customHeight="1">
      <x:c r="A170" s="27"/>
      <x:c r="B170" s="27"/>
      <x:c r="C170" s="27"/>
      <x:c r="D170" s="27"/>
      <x:c r="E170" s="27"/>
      <x:c r="F170" s="27"/>
      <x:c r="G170" s="27"/>
      <x:c r="H170" s="27"/>
      <x:c r="I170" s="27"/>
      <x:c r="J170" s="27"/>
      <x:c r="K170" s="27"/>
      <x:c r="L170" s="27"/>
      <x:c r="M170" s="27"/>
      <x:c r="N170" s="27"/>
      <x:c r="O170" s="27"/>
      <x:c r="P170" s="27"/>
      <x:c r="Q170" s="27"/>
      <x:c r="R170" s="27"/>
      <x:c r="S170" s="27"/>
      <x:c r="T170" s="27"/>
      <x:c r="U170" s="27"/>
      <x:c r="V170" s="27"/>
      <x:c r="W170" s="27"/>
      <x:c r="X170" s="27"/>
      <x:c r="Y170" s="27"/>
      <x:c r="Z170" s="27"/>
    </x:row>
    <x:row r="171" ht="15.75" customHeight="1">
      <x:c r="A171" s="27"/>
      <x:c r="B171" s="27"/>
      <x:c r="C171" s="27"/>
      <x:c r="D171" s="27"/>
      <x:c r="E171" s="27"/>
      <x:c r="F171" s="27"/>
      <x:c r="G171" s="27"/>
      <x:c r="H171" s="27"/>
      <x:c r="I171" s="27"/>
      <x:c r="J171" s="27"/>
      <x:c r="K171" s="27"/>
      <x:c r="L171" s="27"/>
      <x:c r="M171" s="27"/>
      <x:c r="N171" s="27"/>
      <x:c r="O171" s="27"/>
      <x:c r="P171" s="27"/>
      <x:c r="Q171" s="27"/>
      <x:c r="R171" s="27"/>
      <x:c r="S171" s="27"/>
      <x:c r="T171" s="27"/>
      <x:c r="U171" s="27"/>
      <x:c r="V171" s="27"/>
      <x:c r="W171" s="27"/>
      <x:c r="X171" s="27"/>
      <x:c r="Y171" s="27"/>
      <x:c r="Z171" s="27"/>
    </x:row>
    <x:row r="172" ht="15.75" customHeight="1">
      <x:c r="A172" s="27"/>
      <x:c r="B172" s="27"/>
      <x:c r="C172" s="27"/>
      <x:c r="D172" s="27"/>
      <x:c r="E172" s="27"/>
      <x:c r="F172" s="27"/>
      <x:c r="G172" s="27"/>
      <x:c r="H172" s="27"/>
      <x:c r="I172" s="27"/>
      <x:c r="J172" s="27"/>
      <x:c r="K172" s="27"/>
      <x:c r="L172" s="27"/>
      <x:c r="M172" s="27"/>
      <x:c r="N172" s="27"/>
      <x:c r="O172" s="27"/>
      <x:c r="P172" s="27"/>
      <x:c r="Q172" s="27"/>
      <x:c r="R172" s="27"/>
      <x:c r="S172" s="27"/>
      <x:c r="T172" s="27"/>
      <x:c r="U172" s="27"/>
      <x:c r="V172" s="27"/>
      <x:c r="W172" s="27"/>
      <x:c r="X172" s="27"/>
      <x:c r="Y172" s="27"/>
      <x:c r="Z172" s="27"/>
    </x:row>
    <x:row r="173" ht="15.75" customHeight="1">
      <x:c r="A173" s="27"/>
      <x:c r="B173" s="27"/>
      <x:c r="C173" s="27"/>
      <x:c r="D173" s="27"/>
      <x:c r="E173" s="27"/>
      <x:c r="F173" s="27"/>
      <x:c r="G173" s="27"/>
      <x:c r="H173" s="27"/>
      <x:c r="I173" s="27"/>
      <x:c r="J173" s="27"/>
      <x:c r="K173" s="27"/>
      <x:c r="L173" s="27"/>
      <x:c r="M173" s="27"/>
      <x:c r="N173" s="27"/>
      <x:c r="O173" s="27"/>
      <x:c r="P173" s="27"/>
      <x:c r="Q173" s="27"/>
      <x:c r="R173" s="27"/>
      <x:c r="S173" s="27"/>
      <x:c r="T173" s="27"/>
      <x:c r="U173" s="27"/>
      <x:c r="V173" s="27"/>
      <x:c r="W173" s="27"/>
      <x:c r="X173" s="27"/>
      <x:c r="Y173" s="27"/>
      <x:c r="Z173" s="27"/>
    </x:row>
    <x:row r="174" ht="15.75" customHeight="1">
      <x:c r="A174" s="27"/>
      <x:c r="B174" s="27"/>
      <x:c r="C174" s="27"/>
      <x:c r="D174" s="27"/>
      <x:c r="E174" s="27"/>
      <x:c r="F174" s="27"/>
      <x:c r="G174" s="27"/>
      <x:c r="H174" s="27"/>
      <x:c r="I174" s="27"/>
      <x:c r="J174" s="27"/>
      <x:c r="K174" s="27"/>
      <x:c r="L174" s="27"/>
      <x:c r="M174" s="27"/>
      <x:c r="N174" s="27"/>
      <x:c r="O174" s="27"/>
      <x:c r="P174" s="27"/>
      <x:c r="Q174" s="27"/>
      <x:c r="R174" s="27"/>
      <x:c r="S174" s="27"/>
      <x:c r="T174" s="27"/>
      <x:c r="U174" s="27"/>
      <x:c r="V174" s="27"/>
      <x:c r="W174" s="27"/>
      <x:c r="X174" s="27"/>
      <x:c r="Y174" s="27"/>
      <x:c r="Z174" s="27"/>
    </x:row>
    <x:row r="175" ht="15.75" customHeight="1">
      <x:c r="A175" s="27"/>
      <x:c r="B175" s="27"/>
      <x:c r="C175" s="27"/>
      <x:c r="D175" s="27"/>
      <x:c r="E175" s="27"/>
      <x:c r="F175" s="27"/>
      <x:c r="G175" s="27"/>
      <x:c r="H175" s="27"/>
      <x:c r="I175" s="27"/>
      <x:c r="J175" s="27"/>
      <x:c r="K175" s="27"/>
      <x:c r="L175" s="27"/>
      <x:c r="M175" s="27"/>
      <x:c r="N175" s="27"/>
      <x:c r="O175" s="27"/>
      <x:c r="P175" s="27"/>
      <x:c r="Q175" s="27"/>
      <x:c r="R175" s="27"/>
      <x:c r="S175" s="27"/>
      <x:c r="T175" s="27"/>
      <x:c r="U175" s="27"/>
      <x:c r="V175" s="27"/>
      <x:c r="W175" s="27"/>
      <x:c r="X175" s="27"/>
      <x:c r="Y175" s="27"/>
      <x:c r="Z175" s="27"/>
    </x:row>
    <x:row r="176" ht="15.75" customHeight="1">
      <x:c r="A176" s="27"/>
      <x:c r="B176" s="27"/>
      <x:c r="C176" s="27"/>
      <x:c r="D176" s="27"/>
      <x:c r="E176" s="27"/>
      <x:c r="F176" s="27"/>
      <x:c r="G176" s="27"/>
      <x:c r="H176" s="27"/>
      <x:c r="I176" s="27"/>
      <x:c r="J176" s="27"/>
      <x:c r="K176" s="27"/>
      <x:c r="L176" s="27"/>
      <x:c r="M176" s="27"/>
      <x:c r="N176" s="27"/>
      <x:c r="O176" s="27"/>
      <x:c r="P176" s="27"/>
      <x:c r="Q176" s="27"/>
      <x:c r="R176" s="27"/>
      <x:c r="S176" s="27"/>
      <x:c r="T176" s="27"/>
      <x:c r="U176" s="27"/>
      <x:c r="V176" s="27"/>
      <x:c r="W176" s="27"/>
      <x:c r="X176" s="27"/>
      <x:c r="Y176" s="27"/>
      <x:c r="Z176" s="27"/>
    </x:row>
    <x:row r="177" ht="15.75" customHeight="1">
      <x:c r="A177" s="27"/>
      <x:c r="B177" s="27"/>
      <x:c r="C177" s="27"/>
      <x:c r="D177" s="27"/>
      <x:c r="E177" s="27"/>
      <x:c r="F177" s="27"/>
      <x:c r="G177" s="27"/>
      <x:c r="H177" s="27"/>
      <x:c r="I177" s="27"/>
      <x:c r="J177" s="27"/>
      <x:c r="K177" s="27"/>
      <x:c r="L177" s="27"/>
      <x:c r="M177" s="27"/>
      <x:c r="N177" s="27"/>
      <x:c r="O177" s="27"/>
      <x:c r="P177" s="27"/>
      <x:c r="Q177" s="27"/>
      <x:c r="R177" s="27"/>
      <x:c r="S177" s="27"/>
      <x:c r="T177" s="27"/>
      <x:c r="U177" s="27"/>
      <x:c r="V177" s="27"/>
      <x:c r="W177" s="27"/>
      <x:c r="X177" s="27"/>
      <x:c r="Y177" s="27"/>
      <x:c r="Z177" s="27"/>
    </x:row>
    <x:row r="178" ht="15.75" customHeight="1">
      <x:c r="A178" s="27"/>
      <x:c r="B178" s="27"/>
      <x:c r="C178" s="27"/>
      <x:c r="D178" s="27"/>
      <x:c r="E178" s="27"/>
      <x:c r="F178" s="27"/>
      <x:c r="G178" s="27"/>
      <x:c r="H178" s="27"/>
      <x:c r="I178" s="27"/>
      <x:c r="J178" s="27"/>
      <x:c r="K178" s="27"/>
      <x:c r="L178" s="27"/>
      <x:c r="M178" s="27"/>
      <x:c r="N178" s="27"/>
      <x:c r="O178" s="27"/>
      <x:c r="P178" s="27"/>
      <x:c r="Q178" s="27"/>
      <x:c r="R178" s="27"/>
      <x:c r="S178" s="27"/>
      <x:c r="T178" s="27"/>
      <x:c r="U178" s="27"/>
      <x:c r="V178" s="27"/>
      <x:c r="W178" s="27"/>
      <x:c r="X178" s="27"/>
      <x:c r="Y178" s="27"/>
      <x:c r="Z178" s="27"/>
    </x:row>
    <x:row r="179" ht="15.75" customHeight="1">
      <x:c r="A179" s="27"/>
      <x:c r="B179" s="27"/>
      <x:c r="C179" s="27"/>
      <x:c r="D179" s="27"/>
      <x:c r="E179" s="27"/>
      <x:c r="F179" s="27"/>
      <x:c r="G179" s="27"/>
      <x:c r="H179" s="27"/>
      <x:c r="I179" s="27"/>
      <x:c r="J179" s="27"/>
      <x:c r="K179" s="27"/>
      <x:c r="L179" s="27"/>
      <x:c r="M179" s="27"/>
      <x:c r="N179" s="27"/>
      <x:c r="O179" s="27"/>
      <x:c r="P179" s="27"/>
      <x:c r="Q179" s="27"/>
      <x:c r="R179" s="27"/>
      <x:c r="S179" s="27"/>
      <x:c r="T179" s="27"/>
      <x:c r="U179" s="27"/>
      <x:c r="V179" s="27"/>
      <x:c r="W179" s="27"/>
      <x:c r="X179" s="27"/>
      <x:c r="Y179" s="27"/>
      <x:c r="Z179" s="27"/>
    </x:row>
    <x:row r="180" ht="15.75" customHeight="1">
      <x:c r="A180" s="27"/>
      <x:c r="B180" s="27"/>
      <x:c r="C180" s="27"/>
      <x:c r="D180" s="27"/>
      <x:c r="E180" s="27"/>
      <x:c r="F180" s="27"/>
      <x:c r="G180" s="27"/>
      <x:c r="H180" s="27"/>
      <x:c r="I180" s="27"/>
      <x:c r="J180" s="27"/>
      <x:c r="K180" s="27"/>
      <x:c r="L180" s="27"/>
      <x:c r="M180" s="27"/>
      <x:c r="N180" s="27"/>
      <x:c r="O180" s="27"/>
      <x:c r="P180" s="27"/>
      <x:c r="Q180" s="27"/>
      <x:c r="R180" s="27"/>
      <x:c r="S180" s="27"/>
      <x:c r="T180" s="27"/>
      <x:c r="U180" s="27"/>
      <x:c r="V180" s="27"/>
      <x:c r="W180" s="27"/>
      <x:c r="X180" s="27"/>
      <x:c r="Y180" s="27"/>
      <x:c r="Z180" s="27"/>
    </x:row>
    <x:row r="181" ht="15.75" customHeight="1">
      <x:c r="A181" s="27"/>
      <x:c r="B181" s="27"/>
      <x:c r="C181" s="27"/>
      <x:c r="D181" s="27"/>
      <x:c r="E181" s="27"/>
      <x:c r="F181" s="27"/>
      <x:c r="G181" s="27"/>
      <x:c r="H181" s="27"/>
      <x:c r="I181" s="27"/>
      <x:c r="J181" s="27"/>
      <x:c r="K181" s="27"/>
      <x:c r="L181" s="27"/>
      <x:c r="M181" s="27"/>
      <x:c r="N181" s="27"/>
      <x:c r="O181" s="27"/>
      <x:c r="P181" s="27"/>
      <x:c r="Q181" s="27"/>
      <x:c r="R181" s="27"/>
      <x:c r="S181" s="27"/>
      <x:c r="T181" s="27"/>
      <x:c r="U181" s="27"/>
      <x:c r="V181" s="27"/>
      <x:c r="W181" s="27"/>
      <x:c r="X181" s="27"/>
      <x:c r="Y181" s="27"/>
      <x:c r="Z181" s="27"/>
    </x:row>
    <x:row r="182" ht="15.75" customHeight="1">
      <x:c r="A182" s="27"/>
      <x:c r="B182" s="27"/>
      <x:c r="C182" s="27"/>
      <x:c r="D182" s="27"/>
      <x:c r="E182" s="27"/>
      <x:c r="F182" s="27"/>
      <x:c r="G182" s="27"/>
      <x:c r="H182" s="27"/>
      <x:c r="I182" s="27"/>
      <x:c r="J182" s="27"/>
      <x:c r="K182" s="27"/>
      <x:c r="L182" s="27"/>
      <x:c r="M182" s="27"/>
      <x:c r="N182" s="27"/>
      <x:c r="O182" s="27"/>
      <x:c r="P182" s="27"/>
      <x:c r="Q182" s="27"/>
      <x:c r="R182" s="27"/>
      <x:c r="S182" s="27"/>
      <x:c r="T182" s="27"/>
      <x:c r="U182" s="27"/>
      <x:c r="V182" s="27"/>
      <x:c r="W182" s="27"/>
      <x:c r="X182" s="27"/>
      <x:c r="Y182" s="27"/>
      <x:c r="Z182" s="27"/>
    </x:row>
    <x:row r="183" ht="15.75" customHeight="1">
      <x:c r="A183" s="27"/>
      <x:c r="B183" s="27"/>
      <x:c r="C183" s="27"/>
      <x:c r="D183" s="27"/>
      <x:c r="E183" s="27"/>
      <x:c r="F183" s="27"/>
      <x:c r="G183" s="27"/>
      <x:c r="H183" s="27"/>
      <x:c r="I183" s="27"/>
      <x:c r="J183" s="27"/>
      <x:c r="K183" s="27"/>
      <x:c r="L183" s="27"/>
      <x:c r="M183" s="27"/>
      <x:c r="N183" s="27"/>
      <x:c r="O183" s="27"/>
      <x:c r="P183" s="27"/>
      <x:c r="Q183" s="27"/>
      <x:c r="R183" s="27"/>
      <x:c r="S183" s="27"/>
      <x:c r="T183" s="27"/>
      <x:c r="U183" s="27"/>
      <x:c r="V183" s="27"/>
      <x:c r="W183" s="27"/>
      <x:c r="X183" s="27"/>
      <x:c r="Y183" s="27"/>
      <x:c r="Z183" s="27"/>
    </x:row>
    <x:row r="184" ht="15.75" customHeight="1">
      <x:c r="A184" s="27"/>
      <x:c r="B184" s="27"/>
      <x:c r="C184" s="27"/>
      <x:c r="D184" s="27"/>
      <x:c r="E184" s="27"/>
      <x:c r="F184" s="27"/>
      <x:c r="G184" s="27"/>
      <x:c r="H184" s="27"/>
      <x:c r="I184" s="27"/>
      <x:c r="J184" s="27"/>
      <x:c r="K184" s="27"/>
      <x:c r="L184" s="27"/>
      <x:c r="M184" s="27"/>
      <x:c r="N184" s="27"/>
      <x:c r="O184" s="27"/>
      <x:c r="P184" s="27"/>
      <x:c r="Q184" s="27"/>
      <x:c r="R184" s="27"/>
      <x:c r="S184" s="27"/>
      <x:c r="T184" s="27"/>
      <x:c r="U184" s="27"/>
      <x:c r="V184" s="27"/>
      <x:c r="W184" s="27"/>
      <x:c r="X184" s="27"/>
      <x:c r="Y184" s="27"/>
      <x:c r="Z184" s="27"/>
    </x:row>
    <x:row r="185" ht="15.75" customHeight="1">
      <x:c r="A185" s="27"/>
      <x:c r="B185" s="27"/>
      <x:c r="C185" s="27"/>
      <x:c r="D185" s="27"/>
      <x:c r="E185" s="27"/>
      <x:c r="F185" s="27"/>
      <x:c r="G185" s="27"/>
      <x:c r="H185" s="27"/>
      <x:c r="I185" s="27"/>
      <x:c r="J185" s="27"/>
      <x:c r="K185" s="27"/>
      <x:c r="L185" s="27"/>
      <x:c r="M185" s="27"/>
      <x:c r="N185" s="27"/>
      <x:c r="O185" s="27"/>
      <x:c r="P185" s="27"/>
      <x:c r="Q185" s="27"/>
      <x:c r="R185" s="27"/>
      <x:c r="S185" s="27"/>
      <x:c r="T185" s="27"/>
      <x:c r="U185" s="27"/>
      <x:c r="V185" s="27"/>
      <x:c r="W185" s="27"/>
      <x:c r="X185" s="27"/>
      <x:c r="Y185" s="27"/>
      <x:c r="Z185" s="27"/>
    </x:row>
    <x:row r="186" ht="15.75" customHeight="1">
      <x:c r="A186" s="27"/>
      <x:c r="B186" s="27"/>
      <x:c r="C186" s="27"/>
      <x:c r="D186" s="27"/>
      <x:c r="E186" s="27"/>
      <x:c r="F186" s="27"/>
      <x:c r="G186" s="27"/>
      <x:c r="H186" s="27"/>
      <x:c r="I186" s="27"/>
      <x:c r="J186" s="27"/>
      <x:c r="K186" s="27"/>
      <x:c r="L186" s="27"/>
      <x:c r="M186" s="27"/>
      <x:c r="N186" s="27"/>
      <x:c r="O186" s="27"/>
      <x:c r="P186" s="27"/>
      <x:c r="Q186" s="27"/>
      <x:c r="R186" s="27"/>
      <x:c r="S186" s="27"/>
      <x:c r="T186" s="27"/>
      <x:c r="U186" s="27"/>
      <x:c r="V186" s="27"/>
      <x:c r="W186" s="27"/>
      <x:c r="X186" s="27"/>
      <x:c r="Y186" s="27"/>
      <x:c r="Z186" s="27"/>
    </x:row>
    <x:row r="187" ht="15.75" customHeight="1">
      <x:c r="A187" s="27"/>
      <x:c r="B187" s="27"/>
      <x:c r="C187" s="27"/>
      <x:c r="D187" s="27"/>
      <x:c r="E187" s="27"/>
      <x:c r="F187" s="27"/>
      <x:c r="G187" s="27"/>
      <x:c r="H187" s="27"/>
      <x:c r="I187" s="27"/>
      <x:c r="J187" s="27"/>
      <x:c r="K187" s="27"/>
      <x:c r="L187" s="27"/>
      <x:c r="M187" s="27"/>
      <x:c r="N187" s="27"/>
      <x:c r="O187" s="27"/>
      <x:c r="P187" s="27"/>
      <x:c r="Q187" s="27"/>
      <x:c r="R187" s="27"/>
      <x:c r="S187" s="27"/>
      <x:c r="T187" s="27"/>
      <x:c r="U187" s="27"/>
      <x:c r="V187" s="27"/>
      <x:c r="W187" s="27"/>
      <x:c r="X187" s="27"/>
      <x:c r="Y187" s="27"/>
      <x:c r="Z187" s="27"/>
    </x:row>
    <x:row r="188" ht="15.75" customHeight="1">
      <x:c r="A188" s="27"/>
      <x:c r="B188" s="27"/>
      <x:c r="C188" s="27"/>
      <x:c r="D188" s="27"/>
      <x:c r="E188" s="27"/>
      <x:c r="F188" s="27"/>
      <x:c r="G188" s="27"/>
      <x:c r="H188" s="27"/>
      <x:c r="I188" s="27"/>
      <x:c r="J188" s="27"/>
      <x:c r="K188" s="27"/>
      <x:c r="L188" s="27"/>
      <x:c r="M188" s="27"/>
      <x:c r="N188" s="27"/>
      <x:c r="O188" s="27"/>
      <x:c r="P188" s="27"/>
      <x:c r="Q188" s="27"/>
      <x:c r="R188" s="27"/>
      <x:c r="S188" s="27"/>
      <x:c r="T188" s="27"/>
      <x:c r="U188" s="27"/>
      <x:c r="V188" s="27"/>
      <x:c r="W188" s="27"/>
      <x:c r="X188" s="27"/>
      <x:c r="Y188" s="27"/>
      <x:c r="Z188" s="27"/>
    </x:row>
    <x:row r="189" ht="15.75" customHeight="1">
      <x:c r="A189" s="27"/>
      <x:c r="B189" s="27"/>
      <x:c r="C189" s="27"/>
      <x:c r="D189" s="27"/>
      <x:c r="E189" s="27"/>
      <x:c r="F189" s="27"/>
      <x:c r="G189" s="27"/>
      <x:c r="H189" s="27"/>
      <x:c r="I189" s="27"/>
      <x:c r="J189" s="27"/>
      <x:c r="K189" s="27"/>
      <x:c r="L189" s="27"/>
      <x:c r="M189" s="27"/>
      <x:c r="N189" s="27"/>
      <x:c r="O189" s="27"/>
      <x:c r="P189" s="27"/>
      <x:c r="Q189" s="27"/>
      <x:c r="R189" s="27"/>
      <x:c r="S189" s="27"/>
      <x:c r="T189" s="27"/>
      <x:c r="U189" s="27"/>
      <x:c r="V189" s="27"/>
      <x:c r="W189" s="27"/>
      <x:c r="X189" s="27"/>
      <x:c r="Y189" s="27"/>
      <x:c r="Z189" s="27"/>
    </x:row>
    <x:row r="190" ht="15.75" customHeight="1">
      <x:c r="A190" s="27"/>
      <x:c r="B190" s="27"/>
      <x:c r="C190" s="27"/>
      <x:c r="D190" s="27"/>
      <x:c r="E190" s="27"/>
      <x:c r="F190" s="27"/>
      <x:c r="G190" s="27"/>
      <x:c r="H190" s="27"/>
      <x:c r="I190" s="27"/>
      <x:c r="J190" s="27"/>
      <x:c r="K190" s="27"/>
      <x:c r="L190" s="27"/>
      <x:c r="M190" s="27"/>
      <x:c r="N190" s="27"/>
      <x:c r="O190" s="27"/>
      <x:c r="P190" s="27"/>
      <x:c r="Q190" s="27"/>
      <x:c r="R190" s="27"/>
      <x:c r="S190" s="27"/>
      <x:c r="T190" s="27"/>
      <x:c r="U190" s="27"/>
      <x:c r="V190" s="27"/>
      <x:c r="W190" s="27"/>
      <x:c r="X190" s="27"/>
      <x:c r="Y190" s="27"/>
      <x:c r="Z190" s="27"/>
    </x:row>
    <x:row r="191" ht="15.75" customHeight="1">
      <x:c r="A191" s="27"/>
      <x:c r="B191" s="27"/>
      <x:c r="C191" s="27"/>
      <x:c r="D191" s="27"/>
      <x:c r="E191" s="27"/>
      <x:c r="F191" s="27"/>
      <x:c r="G191" s="27"/>
      <x:c r="H191" s="27"/>
      <x:c r="I191" s="27"/>
      <x:c r="J191" s="27"/>
      <x:c r="K191" s="27"/>
      <x:c r="L191" s="27"/>
      <x:c r="M191" s="27"/>
      <x:c r="N191" s="27"/>
      <x:c r="O191" s="27"/>
      <x:c r="P191" s="27"/>
      <x:c r="Q191" s="27"/>
      <x:c r="R191" s="27"/>
      <x:c r="S191" s="27"/>
      <x:c r="T191" s="27"/>
      <x:c r="U191" s="27"/>
      <x:c r="V191" s="27"/>
      <x:c r="W191" s="27"/>
      <x:c r="X191" s="27"/>
      <x:c r="Y191" s="27"/>
      <x:c r="Z191" s="27"/>
    </x:row>
    <x:row r="192" ht="15.75" customHeight="1">
      <x:c r="A192" s="27"/>
      <x:c r="B192" s="27"/>
      <x:c r="C192" s="27"/>
      <x:c r="D192" s="27"/>
      <x:c r="E192" s="27"/>
      <x:c r="F192" s="27"/>
      <x:c r="G192" s="27"/>
      <x:c r="H192" s="27"/>
      <x:c r="I192" s="27"/>
      <x:c r="J192" s="27"/>
      <x:c r="K192" s="27"/>
      <x:c r="L192" s="27"/>
      <x:c r="M192" s="27"/>
      <x:c r="N192" s="27"/>
      <x:c r="O192" s="27"/>
      <x:c r="P192" s="27"/>
      <x:c r="Q192" s="27"/>
      <x:c r="R192" s="27"/>
      <x:c r="S192" s="27"/>
      <x:c r="T192" s="27"/>
      <x:c r="U192" s="27"/>
      <x:c r="V192" s="27"/>
      <x:c r="W192" s="27"/>
      <x:c r="X192" s="27"/>
      <x:c r="Y192" s="27"/>
      <x:c r="Z192" s="27"/>
    </x:row>
    <x:row r="193" ht="15.75" customHeight="1">
      <x:c r="A193" s="27"/>
      <x:c r="B193" s="27"/>
      <x:c r="C193" s="27"/>
      <x:c r="D193" s="27"/>
      <x:c r="E193" s="27"/>
      <x:c r="F193" s="27"/>
      <x:c r="G193" s="27"/>
      <x:c r="H193" s="27"/>
      <x:c r="I193" s="27"/>
      <x:c r="J193" s="27"/>
      <x:c r="K193" s="27"/>
      <x:c r="L193" s="27"/>
      <x:c r="M193" s="27"/>
      <x:c r="N193" s="27"/>
      <x:c r="O193" s="27"/>
      <x:c r="P193" s="27"/>
      <x:c r="Q193" s="27"/>
      <x:c r="R193" s="27"/>
      <x:c r="S193" s="27"/>
      <x:c r="T193" s="27"/>
      <x:c r="U193" s="27"/>
      <x:c r="V193" s="27"/>
      <x:c r="W193" s="27"/>
      <x:c r="X193" s="27"/>
      <x:c r="Y193" s="27"/>
      <x:c r="Z193" s="27"/>
    </x:row>
    <x:row r="194" ht="15.75" customHeight="1">
      <x:c r="A194" s="27"/>
      <x:c r="B194" s="27"/>
      <x:c r="C194" s="27"/>
      <x:c r="D194" s="27"/>
      <x:c r="E194" s="27"/>
      <x:c r="F194" s="27"/>
      <x:c r="G194" s="27"/>
      <x:c r="H194" s="27"/>
      <x:c r="I194" s="27"/>
      <x:c r="J194" s="27"/>
      <x:c r="K194" s="27"/>
      <x:c r="L194" s="27"/>
      <x:c r="M194" s="27"/>
      <x:c r="N194" s="27"/>
      <x:c r="O194" s="27"/>
      <x:c r="P194" s="27"/>
      <x:c r="Q194" s="27"/>
      <x:c r="R194" s="27"/>
      <x:c r="S194" s="27"/>
      <x:c r="T194" s="27"/>
      <x:c r="U194" s="27"/>
      <x:c r="V194" s="27"/>
      <x:c r="W194" s="27"/>
      <x:c r="X194" s="27"/>
      <x:c r="Y194" s="27"/>
      <x:c r="Z194" s="27"/>
    </x:row>
    <x:row r="195" ht="15.75" customHeight="1">
      <x:c r="A195" s="27"/>
      <x:c r="B195" s="27"/>
      <x:c r="C195" s="27"/>
      <x:c r="D195" s="27"/>
      <x:c r="E195" s="27"/>
      <x:c r="F195" s="27"/>
      <x:c r="G195" s="27"/>
      <x:c r="H195" s="27"/>
      <x:c r="I195" s="27"/>
      <x:c r="J195" s="27"/>
      <x:c r="K195" s="27"/>
      <x:c r="L195" s="27"/>
      <x:c r="M195" s="27"/>
      <x:c r="N195" s="27"/>
      <x:c r="O195" s="27"/>
      <x:c r="P195" s="27"/>
      <x:c r="Q195" s="27"/>
      <x:c r="R195" s="27"/>
      <x:c r="S195" s="27"/>
      <x:c r="T195" s="27"/>
      <x:c r="U195" s="27"/>
      <x:c r="V195" s="27"/>
      <x:c r="W195" s="27"/>
      <x:c r="X195" s="27"/>
      <x:c r="Y195" s="27"/>
      <x:c r="Z195" s="27"/>
    </x:row>
    <x:row r="196" ht="15.75" customHeight="1">
      <x:c r="A196" s="27"/>
      <x:c r="B196" s="27"/>
      <x:c r="C196" s="27"/>
      <x:c r="D196" s="27"/>
      <x:c r="E196" s="27"/>
      <x:c r="F196" s="27"/>
      <x:c r="G196" s="27"/>
      <x:c r="H196" s="27"/>
      <x:c r="I196" s="27"/>
      <x:c r="J196" s="27"/>
      <x:c r="K196" s="27"/>
      <x:c r="L196" s="27"/>
      <x:c r="M196" s="27"/>
      <x:c r="N196" s="27"/>
      <x:c r="O196" s="27"/>
      <x:c r="P196" s="27"/>
      <x:c r="Q196" s="27"/>
      <x:c r="R196" s="27"/>
      <x:c r="S196" s="27"/>
      <x:c r="T196" s="27"/>
      <x:c r="U196" s="27"/>
      <x:c r="V196" s="27"/>
      <x:c r="W196" s="27"/>
      <x:c r="X196" s="27"/>
      <x:c r="Y196" s="27"/>
      <x:c r="Z196" s="27"/>
    </x:row>
    <x:row r="197" ht="15.75" customHeight="1">
      <x:c r="A197" s="27"/>
      <x:c r="B197" s="27"/>
      <x:c r="C197" s="27"/>
      <x:c r="D197" s="27"/>
      <x:c r="E197" s="27"/>
      <x:c r="F197" s="27"/>
      <x:c r="G197" s="27"/>
      <x:c r="H197" s="27"/>
      <x:c r="I197" s="27"/>
      <x:c r="J197" s="27"/>
      <x:c r="K197" s="27"/>
      <x:c r="L197" s="27"/>
      <x:c r="M197" s="27"/>
      <x:c r="N197" s="27"/>
      <x:c r="O197" s="27"/>
      <x:c r="P197" s="27"/>
      <x:c r="Q197" s="27"/>
      <x:c r="R197" s="27"/>
      <x:c r="S197" s="27"/>
      <x:c r="T197" s="27"/>
      <x:c r="U197" s="27"/>
      <x:c r="V197" s="27"/>
      <x:c r="W197" s="27"/>
      <x:c r="X197" s="27"/>
      <x:c r="Y197" s="27"/>
      <x:c r="Z197" s="27"/>
    </x:row>
    <x:row r="198" ht="15.75" customHeight="1">
      <x:c r="A198" s="27"/>
      <x:c r="B198" s="27"/>
      <x:c r="C198" s="27"/>
      <x:c r="D198" s="27"/>
      <x:c r="E198" s="27"/>
      <x:c r="F198" s="27"/>
      <x:c r="G198" s="27"/>
      <x:c r="H198" s="27"/>
      <x:c r="I198" s="27"/>
      <x:c r="J198" s="27"/>
      <x:c r="K198" s="27"/>
      <x:c r="L198" s="27"/>
      <x:c r="M198" s="27"/>
      <x:c r="N198" s="27"/>
      <x:c r="O198" s="27"/>
      <x:c r="P198" s="27"/>
      <x:c r="Q198" s="27"/>
      <x:c r="R198" s="27"/>
      <x:c r="S198" s="27"/>
      <x:c r="T198" s="27"/>
      <x:c r="U198" s="27"/>
      <x:c r="V198" s="27"/>
      <x:c r="W198" s="27"/>
      <x:c r="X198" s="27"/>
      <x:c r="Y198" s="27"/>
      <x:c r="Z198" s="27"/>
    </x:row>
    <x:row r="199" ht="15.75" customHeight="1">
      <x:c r="A199" s="27"/>
      <x:c r="B199" s="27"/>
      <x:c r="C199" s="27"/>
      <x:c r="D199" s="27"/>
      <x:c r="E199" s="27"/>
      <x:c r="F199" s="27"/>
      <x:c r="G199" s="27"/>
      <x:c r="H199" s="27"/>
      <x:c r="I199" s="27"/>
      <x:c r="J199" s="27"/>
      <x:c r="K199" s="27"/>
      <x:c r="L199" s="27"/>
      <x:c r="M199" s="27"/>
      <x:c r="N199" s="27"/>
      <x:c r="O199" s="27"/>
      <x:c r="P199" s="27"/>
      <x:c r="Q199" s="27"/>
      <x:c r="R199" s="27"/>
      <x:c r="S199" s="27"/>
      <x:c r="T199" s="27"/>
      <x:c r="U199" s="27"/>
      <x:c r="V199" s="27"/>
      <x:c r="W199" s="27"/>
      <x:c r="X199" s="27"/>
      <x:c r="Y199" s="27"/>
      <x:c r="Z199" s="27"/>
    </x:row>
    <x:row r="200" ht="15.75" customHeight="1">
      <x:c r="A200" s="27"/>
      <x:c r="B200" s="27"/>
      <x:c r="C200" s="27"/>
      <x:c r="D200" s="27"/>
      <x:c r="E200" s="27"/>
      <x:c r="F200" s="27"/>
      <x:c r="G200" s="27"/>
      <x:c r="H200" s="27"/>
      <x:c r="I200" s="27"/>
      <x:c r="J200" s="27"/>
      <x:c r="K200" s="27"/>
      <x:c r="L200" s="27"/>
      <x:c r="M200" s="27"/>
      <x:c r="N200" s="27"/>
      <x:c r="O200" s="27"/>
      <x:c r="P200" s="27"/>
      <x:c r="Q200" s="27"/>
      <x:c r="R200" s="27"/>
      <x:c r="S200" s="27"/>
      <x:c r="T200" s="27"/>
      <x:c r="U200" s="27"/>
      <x:c r="V200" s="27"/>
      <x:c r="W200" s="27"/>
      <x:c r="X200" s="27"/>
      <x:c r="Y200" s="27"/>
      <x:c r="Z200" s="27"/>
    </x:row>
    <x:row r="201" ht="15.75" customHeight="1">
      <x:c r="A201" s="27"/>
      <x:c r="B201" s="27"/>
      <x:c r="C201" s="27"/>
      <x:c r="D201" s="27"/>
      <x:c r="E201" s="27"/>
      <x:c r="F201" s="27"/>
      <x:c r="G201" s="27"/>
      <x:c r="H201" s="27"/>
      <x:c r="I201" s="27"/>
      <x:c r="J201" s="27"/>
      <x:c r="K201" s="27"/>
      <x:c r="L201" s="27"/>
      <x:c r="M201" s="27"/>
      <x:c r="N201" s="27"/>
      <x:c r="O201" s="27"/>
      <x:c r="P201" s="27"/>
      <x:c r="Q201" s="27"/>
      <x:c r="R201" s="27"/>
      <x:c r="S201" s="27"/>
      <x:c r="T201" s="27"/>
      <x:c r="U201" s="27"/>
      <x:c r="V201" s="27"/>
      <x:c r="W201" s="27"/>
      <x:c r="X201" s="27"/>
      <x:c r="Y201" s="27"/>
      <x:c r="Z201" s="27"/>
    </x:row>
    <x:row r="202" ht="15.75" customHeight="1">
      <x:c r="A202" s="27"/>
      <x:c r="B202" s="27"/>
      <x:c r="C202" s="27"/>
      <x:c r="D202" s="27"/>
      <x:c r="E202" s="27"/>
      <x:c r="F202" s="27"/>
      <x:c r="G202" s="27"/>
      <x:c r="H202" s="27"/>
      <x:c r="I202" s="27"/>
      <x:c r="J202" s="27"/>
      <x:c r="K202" s="27"/>
      <x:c r="L202" s="27"/>
      <x:c r="M202" s="27"/>
      <x:c r="N202" s="27"/>
      <x:c r="O202" s="27"/>
      <x:c r="P202" s="27"/>
      <x:c r="Q202" s="27"/>
      <x:c r="R202" s="27"/>
      <x:c r="S202" s="27"/>
      <x:c r="T202" s="27"/>
      <x:c r="U202" s="27"/>
      <x:c r="V202" s="27"/>
      <x:c r="W202" s="27"/>
      <x:c r="X202" s="27"/>
      <x:c r="Y202" s="27"/>
      <x:c r="Z202" s="27"/>
    </x:row>
    <x:row r="203" ht="15.75" customHeight="1">
      <x:c r="A203" s="27"/>
      <x:c r="B203" s="27"/>
      <x:c r="C203" s="27"/>
      <x:c r="D203" s="27"/>
      <x:c r="E203" s="27"/>
      <x:c r="F203" s="27"/>
      <x:c r="G203" s="27"/>
      <x:c r="H203" s="27"/>
      <x:c r="I203" s="27"/>
      <x:c r="J203" s="27"/>
      <x:c r="K203" s="27"/>
      <x:c r="L203" s="27"/>
      <x:c r="M203" s="27"/>
      <x:c r="N203" s="27"/>
      <x:c r="O203" s="27"/>
      <x:c r="P203" s="27"/>
      <x:c r="Q203" s="27"/>
      <x:c r="R203" s="27"/>
      <x:c r="S203" s="27"/>
      <x:c r="T203" s="27"/>
      <x:c r="U203" s="27"/>
      <x:c r="V203" s="27"/>
      <x:c r="W203" s="27"/>
      <x:c r="X203" s="27"/>
      <x:c r="Y203" s="27"/>
      <x:c r="Z203" s="27"/>
    </x:row>
    <x:row r="204" ht="15.75" customHeight="1">
      <x:c r="A204" s="27"/>
      <x:c r="B204" s="27"/>
      <x:c r="C204" s="27"/>
      <x:c r="D204" s="27"/>
      <x:c r="E204" s="27"/>
      <x:c r="F204" s="27"/>
      <x:c r="G204" s="27"/>
      <x:c r="H204" s="27"/>
      <x:c r="I204" s="27"/>
      <x:c r="J204" s="27"/>
      <x:c r="K204" s="27"/>
      <x:c r="L204" s="27"/>
      <x:c r="M204" s="27"/>
      <x:c r="N204" s="27"/>
      <x:c r="O204" s="27"/>
      <x:c r="P204" s="27"/>
      <x:c r="Q204" s="27"/>
      <x:c r="R204" s="27"/>
      <x:c r="S204" s="27"/>
      <x:c r="T204" s="27"/>
      <x:c r="U204" s="27"/>
      <x:c r="V204" s="27"/>
      <x:c r="W204" s="27"/>
      <x:c r="X204" s="27"/>
      <x:c r="Y204" s="27"/>
      <x:c r="Z204" s="27"/>
    </x:row>
    <x:row r="205" ht="15.75" customHeight="1">
      <x:c r="A205" s="27"/>
      <x:c r="B205" s="27"/>
      <x:c r="C205" s="27"/>
      <x:c r="D205" s="27"/>
      <x:c r="E205" s="27"/>
      <x:c r="F205" s="27"/>
      <x:c r="G205" s="27"/>
      <x:c r="H205" s="27"/>
      <x:c r="I205" s="27"/>
      <x:c r="J205" s="27"/>
      <x:c r="K205" s="27"/>
      <x:c r="L205" s="27"/>
      <x:c r="M205" s="27"/>
      <x:c r="N205" s="27"/>
      <x:c r="O205" s="27"/>
      <x:c r="P205" s="27"/>
      <x:c r="Q205" s="27"/>
      <x:c r="R205" s="27"/>
      <x:c r="S205" s="27"/>
      <x:c r="T205" s="27"/>
      <x:c r="U205" s="27"/>
      <x:c r="V205" s="27"/>
      <x:c r="W205" s="27"/>
      <x:c r="X205" s="27"/>
      <x:c r="Y205" s="27"/>
      <x:c r="Z205" s="27"/>
    </x:row>
    <x:row r="206" ht="15.75" customHeight="1">
      <x:c r="A206" s="27"/>
      <x:c r="B206" s="27"/>
      <x:c r="C206" s="27"/>
      <x:c r="D206" s="27"/>
      <x:c r="E206" s="27"/>
      <x:c r="F206" s="27"/>
      <x:c r="G206" s="27"/>
      <x:c r="H206" s="27"/>
      <x:c r="I206" s="27"/>
      <x:c r="J206" s="27"/>
      <x:c r="K206" s="27"/>
      <x:c r="L206" s="27"/>
      <x:c r="M206" s="27"/>
      <x:c r="N206" s="27"/>
      <x:c r="O206" s="27"/>
      <x:c r="P206" s="27"/>
      <x:c r="Q206" s="27"/>
      <x:c r="R206" s="27"/>
      <x:c r="S206" s="27"/>
      <x:c r="T206" s="27"/>
      <x:c r="U206" s="27"/>
      <x:c r="V206" s="27"/>
      <x:c r="W206" s="27"/>
      <x:c r="X206" s="27"/>
      <x:c r="Y206" s="27"/>
      <x:c r="Z206" s="27"/>
    </x:row>
    <x:row r="207" ht="15.75" customHeight="1">
      <x:c r="A207" s="27"/>
      <x:c r="B207" s="27"/>
      <x:c r="C207" s="27"/>
      <x:c r="D207" s="27"/>
      <x:c r="E207" s="27"/>
      <x:c r="F207" s="27"/>
      <x:c r="G207" s="27"/>
      <x:c r="H207" s="27"/>
      <x:c r="I207" s="27"/>
      <x:c r="J207" s="27"/>
      <x:c r="K207" s="27"/>
      <x:c r="L207" s="27"/>
      <x:c r="M207" s="27"/>
      <x:c r="N207" s="27"/>
      <x:c r="O207" s="27"/>
      <x:c r="P207" s="27"/>
      <x:c r="Q207" s="27"/>
      <x:c r="R207" s="27"/>
      <x:c r="S207" s="27"/>
      <x:c r="T207" s="27"/>
      <x:c r="U207" s="27"/>
      <x:c r="V207" s="27"/>
      <x:c r="W207" s="27"/>
      <x:c r="X207" s="27"/>
      <x:c r="Y207" s="27"/>
      <x:c r="Z207" s="27"/>
    </x:row>
    <x:row r="208" ht="15.75" customHeight="1">
      <x:c r="A208" s="27"/>
      <x:c r="B208" s="27"/>
      <x:c r="C208" s="27"/>
      <x:c r="D208" s="27"/>
      <x:c r="E208" s="27"/>
      <x:c r="F208" s="27"/>
      <x:c r="G208" s="27"/>
      <x:c r="H208" s="27"/>
      <x:c r="I208" s="27"/>
      <x:c r="J208" s="27"/>
      <x:c r="K208" s="27"/>
      <x:c r="L208" s="27"/>
      <x:c r="M208" s="27"/>
      <x:c r="N208" s="27"/>
      <x:c r="O208" s="27"/>
      <x:c r="P208" s="27"/>
      <x:c r="Q208" s="27"/>
      <x:c r="R208" s="27"/>
      <x:c r="S208" s="27"/>
      <x:c r="T208" s="27"/>
      <x:c r="U208" s="27"/>
      <x:c r="V208" s="27"/>
      <x:c r="W208" s="27"/>
      <x:c r="X208" s="27"/>
      <x:c r="Y208" s="27"/>
      <x:c r="Z208" s="27"/>
    </x:row>
    <x:row r="209" ht="15.75" customHeight="1">
      <x:c r="A209" s="27"/>
      <x:c r="B209" s="27"/>
      <x:c r="C209" s="27"/>
      <x:c r="D209" s="27"/>
      <x:c r="E209" s="27"/>
      <x:c r="F209" s="27"/>
      <x:c r="G209" s="27"/>
      <x:c r="H209" s="27"/>
      <x:c r="I209" s="27"/>
      <x:c r="J209" s="27"/>
      <x:c r="K209" s="27"/>
      <x:c r="L209" s="27"/>
      <x:c r="M209" s="27"/>
      <x:c r="N209" s="27"/>
      <x:c r="O209" s="27"/>
      <x:c r="P209" s="27"/>
      <x:c r="Q209" s="27"/>
      <x:c r="R209" s="27"/>
      <x:c r="S209" s="27"/>
      <x:c r="T209" s="27"/>
      <x:c r="U209" s="27"/>
      <x:c r="V209" s="27"/>
      <x:c r="W209" s="27"/>
      <x:c r="X209" s="27"/>
      <x:c r="Y209" s="27"/>
      <x:c r="Z209" s="27"/>
    </x:row>
    <x:row r="210" ht="15.75" customHeight="1">
      <x:c r="A210" s="27"/>
      <x:c r="B210" s="27"/>
      <x:c r="C210" s="27"/>
      <x:c r="D210" s="27"/>
      <x:c r="E210" s="27"/>
      <x:c r="F210" s="27"/>
      <x:c r="G210" s="27"/>
      <x:c r="H210" s="27"/>
      <x:c r="I210" s="27"/>
      <x:c r="J210" s="27"/>
      <x:c r="K210" s="27"/>
      <x:c r="L210" s="27"/>
      <x:c r="M210" s="27"/>
      <x:c r="N210" s="27"/>
      <x:c r="O210" s="27"/>
      <x:c r="P210" s="27"/>
      <x:c r="Q210" s="27"/>
      <x:c r="R210" s="27"/>
      <x:c r="S210" s="27"/>
      <x:c r="T210" s="27"/>
      <x:c r="U210" s="27"/>
      <x:c r="V210" s="27"/>
      <x:c r="W210" s="27"/>
      <x:c r="X210" s="27"/>
      <x:c r="Y210" s="27"/>
      <x:c r="Z210" s="27"/>
    </x:row>
    <x:row r="211" ht="15.75" customHeight="1">
      <x:c r="A211" s="27"/>
      <x:c r="B211" s="27"/>
      <x:c r="C211" s="27"/>
      <x:c r="D211" s="27"/>
      <x:c r="E211" s="27"/>
      <x:c r="F211" s="27"/>
      <x:c r="G211" s="27"/>
      <x:c r="H211" s="27"/>
      <x:c r="I211" s="27"/>
      <x:c r="J211" s="27"/>
      <x:c r="K211" s="27"/>
      <x:c r="L211" s="27"/>
      <x:c r="M211" s="27"/>
      <x:c r="N211" s="27"/>
      <x:c r="O211" s="27"/>
      <x:c r="P211" s="27"/>
      <x:c r="Q211" s="27"/>
      <x:c r="R211" s="27"/>
      <x:c r="S211" s="27"/>
      <x:c r="T211" s="27"/>
      <x:c r="U211" s="27"/>
      <x:c r="V211" s="27"/>
      <x:c r="W211" s="27"/>
      <x:c r="X211" s="27"/>
      <x:c r="Y211" s="27"/>
      <x:c r="Z211" s="27"/>
    </x:row>
    <x:row r="212" ht="15.75" customHeight="1">
      <x:c r="A212" s="27"/>
      <x:c r="B212" s="27"/>
      <x:c r="C212" s="27"/>
      <x:c r="D212" s="27"/>
      <x:c r="E212" s="27"/>
      <x:c r="F212" s="27"/>
      <x:c r="G212" s="27"/>
      <x:c r="H212" s="27"/>
      <x:c r="I212" s="27"/>
      <x:c r="J212" s="27"/>
      <x:c r="K212" s="27"/>
      <x:c r="L212" s="27"/>
      <x:c r="M212" s="27"/>
      <x:c r="N212" s="27"/>
      <x:c r="O212" s="27"/>
      <x:c r="P212" s="27"/>
      <x:c r="Q212" s="27"/>
      <x:c r="R212" s="27"/>
      <x:c r="S212" s="27"/>
      <x:c r="T212" s="27"/>
      <x:c r="U212" s="27"/>
      <x:c r="V212" s="27"/>
      <x:c r="W212" s="27"/>
      <x:c r="X212" s="27"/>
      <x:c r="Y212" s="27"/>
      <x:c r="Z212" s="27"/>
    </x:row>
    <x:row r="213" ht="15.75" customHeight="1">
      <x:c r="A213" s="27"/>
      <x:c r="B213" s="27"/>
      <x:c r="C213" s="27"/>
      <x:c r="D213" s="27"/>
      <x:c r="E213" s="27"/>
      <x:c r="F213" s="27"/>
      <x:c r="G213" s="27"/>
      <x:c r="H213" s="27"/>
      <x:c r="I213" s="27"/>
      <x:c r="J213" s="27"/>
      <x:c r="K213" s="27"/>
      <x:c r="L213" s="27"/>
      <x:c r="M213" s="27"/>
      <x:c r="N213" s="27"/>
      <x:c r="O213" s="27"/>
      <x:c r="P213" s="27"/>
      <x:c r="Q213" s="27"/>
      <x:c r="R213" s="27"/>
      <x:c r="S213" s="27"/>
      <x:c r="T213" s="27"/>
      <x:c r="U213" s="27"/>
      <x:c r="V213" s="27"/>
      <x:c r="W213" s="27"/>
      <x:c r="X213" s="27"/>
      <x:c r="Y213" s="27"/>
      <x:c r="Z213" s="27"/>
    </x:row>
    <x:row r="214" ht="15.75" customHeight="1">
      <x:c r="A214" s="27"/>
      <x:c r="B214" s="27"/>
      <x:c r="C214" s="27"/>
      <x:c r="D214" s="27"/>
      <x:c r="E214" s="27"/>
      <x:c r="F214" s="27"/>
      <x:c r="G214" s="27"/>
      <x:c r="H214" s="27"/>
      <x:c r="I214" s="27"/>
      <x:c r="J214" s="27"/>
      <x:c r="K214" s="27"/>
      <x:c r="L214" s="27"/>
      <x:c r="M214" s="27"/>
      <x:c r="N214" s="27"/>
      <x:c r="O214" s="27"/>
      <x:c r="P214" s="27"/>
      <x:c r="Q214" s="27"/>
      <x:c r="R214" s="27"/>
      <x:c r="S214" s="27"/>
      <x:c r="T214" s="27"/>
      <x:c r="U214" s="27"/>
      <x:c r="V214" s="27"/>
      <x:c r="W214" s="27"/>
      <x:c r="X214" s="27"/>
      <x:c r="Y214" s="27"/>
      <x:c r="Z214" s="27"/>
    </x:row>
    <x:row r="215" ht="15.75" customHeight="1">
      <x:c r="A215" s="27"/>
      <x:c r="B215" s="27"/>
      <x:c r="C215" s="27"/>
      <x:c r="D215" s="27"/>
      <x:c r="E215" s="27"/>
      <x:c r="F215" s="27"/>
      <x:c r="G215" s="27"/>
      <x:c r="H215" s="27"/>
      <x:c r="I215" s="27"/>
      <x:c r="J215" s="27"/>
      <x:c r="K215" s="27"/>
      <x:c r="L215" s="27"/>
      <x:c r="M215" s="27"/>
      <x:c r="N215" s="27"/>
      <x:c r="O215" s="27"/>
      <x:c r="P215" s="27"/>
      <x:c r="Q215" s="27"/>
      <x:c r="R215" s="27"/>
      <x:c r="S215" s="27"/>
      <x:c r="T215" s="27"/>
      <x:c r="U215" s="27"/>
      <x:c r="V215" s="27"/>
      <x:c r="W215" s="27"/>
      <x:c r="X215" s="27"/>
      <x:c r="Y215" s="27"/>
      <x:c r="Z215" s="27"/>
    </x:row>
    <x:row r="216" ht="15.75" customHeight="1">
      <x:c r="A216" s="27"/>
      <x:c r="B216" s="27"/>
      <x:c r="C216" s="27"/>
      <x:c r="D216" s="27"/>
      <x:c r="E216" s="27"/>
      <x:c r="F216" s="27"/>
      <x:c r="G216" s="27"/>
      <x:c r="H216" s="27"/>
      <x:c r="I216" s="27"/>
      <x:c r="J216" s="27"/>
      <x:c r="K216" s="27"/>
      <x:c r="L216" s="27"/>
      <x:c r="M216" s="27"/>
      <x:c r="N216" s="27"/>
      <x:c r="O216" s="27"/>
      <x:c r="P216" s="27"/>
      <x:c r="Q216" s="27"/>
      <x:c r="R216" s="27"/>
      <x:c r="S216" s="27"/>
      <x:c r="T216" s="27"/>
      <x:c r="U216" s="27"/>
      <x:c r="V216" s="27"/>
      <x:c r="W216" s="27"/>
      <x:c r="X216" s="27"/>
      <x:c r="Y216" s="27"/>
      <x:c r="Z216" s="27"/>
    </x:row>
    <x:row r="217" ht="15.75" customHeight="1">
      <x:c r="A217" s="27"/>
      <x:c r="B217" s="27"/>
      <x:c r="C217" s="27"/>
      <x:c r="D217" s="27"/>
      <x:c r="E217" s="27"/>
      <x:c r="F217" s="27"/>
      <x:c r="G217" s="27"/>
      <x:c r="H217" s="27"/>
      <x:c r="I217" s="27"/>
      <x:c r="J217" s="27"/>
      <x:c r="K217" s="27"/>
      <x:c r="L217" s="27"/>
      <x:c r="M217" s="27"/>
      <x:c r="N217" s="27"/>
      <x:c r="O217" s="27"/>
      <x:c r="P217" s="27"/>
      <x:c r="Q217" s="27"/>
      <x:c r="R217" s="27"/>
      <x:c r="S217" s="27"/>
      <x:c r="T217" s="27"/>
      <x:c r="U217" s="27"/>
      <x:c r="V217" s="27"/>
      <x:c r="W217" s="27"/>
      <x:c r="X217" s="27"/>
      <x:c r="Y217" s="27"/>
      <x:c r="Z217" s="27"/>
    </x:row>
    <x:row r="218" ht="15.75" customHeight="1">
      <x:c r="A218" s="27"/>
      <x:c r="B218" s="27"/>
      <x:c r="C218" s="27"/>
      <x:c r="D218" s="27"/>
      <x:c r="E218" s="27"/>
      <x:c r="F218" s="27"/>
      <x:c r="G218" s="27"/>
      <x:c r="H218" s="27"/>
      <x:c r="I218" s="27"/>
      <x:c r="J218" s="27"/>
      <x:c r="K218" s="27"/>
      <x:c r="L218" s="27"/>
      <x:c r="M218" s="27"/>
      <x:c r="N218" s="27"/>
      <x:c r="O218" s="27"/>
      <x:c r="P218" s="27"/>
      <x:c r="Q218" s="27"/>
      <x:c r="R218" s="27"/>
      <x:c r="S218" s="27"/>
      <x:c r="T218" s="27"/>
      <x:c r="U218" s="27"/>
      <x:c r="V218" s="27"/>
      <x:c r="W218" s="27"/>
      <x:c r="X218" s="27"/>
      <x:c r="Y218" s="27"/>
      <x:c r="Z218" s="27"/>
    </x:row>
    <x:row r="219" ht="15.75" customHeight="1">
      <x:c r="A219" s="27"/>
      <x:c r="B219" s="27"/>
      <x:c r="C219" s="27"/>
      <x:c r="D219" s="27"/>
      <x:c r="E219" s="27"/>
      <x:c r="F219" s="27"/>
      <x:c r="G219" s="27"/>
      <x:c r="H219" s="27"/>
      <x:c r="I219" s="27"/>
      <x:c r="J219" s="27"/>
      <x:c r="K219" s="27"/>
      <x:c r="L219" s="27"/>
      <x:c r="M219" s="27"/>
      <x:c r="N219" s="27"/>
      <x:c r="O219" s="27"/>
      <x:c r="P219" s="27"/>
      <x:c r="Q219" s="27"/>
      <x:c r="R219" s="27"/>
      <x:c r="S219" s="27"/>
      <x:c r="T219" s="27"/>
      <x:c r="U219" s="27"/>
      <x:c r="V219" s="27"/>
      <x:c r="W219" s="27"/>
      <x:c r="X219" s="27"/>
      <x:c r="Y219" s="27"/>
      <x:c r="Z219" s="27"/>
    </x:row>
    <x:row r="220" ht="15.75" customHeight="1">
      <x:c r="A220" s="27"/>
      <x:c r="B220" s="27"/>
      <x:c r="C220" s="27"/>
      <x:c r="D220" s="27"/>
      <x:c r="E220" s="27"/>
      <x:c r="F220" s="27"/>
      <x:c r="G220" s="27"/>
      <x:c r="H220" s="27"/>
      <x:c r="I220" s="27"/>
      <x:c r="J220" s="27"/>
      <x:c r="K220" s="27"/>
      <x:c r="L220" s="27"/>
      <x:c r="M220" s="27"/>
      <x:c r="N220" s="27"/>
      <x:c r="O220" s="27"/>
      <x:c r="P220" s="27"/>
      <x:c r="Q220" s="27"/>
      <x:c r="R220" s="27"/>
      <x:c r="S220" s="27"/>
      <x:c r="T220" s="27"/>
      <x:c r="U220" s="27"/>
      <x:c r="V220" s="27"/>
      <x:c r="W220" s="27"/>
      <x:c r="X220" s="27"/>
      <x:c r="Y220" s="27"/>
      <x:c r="Z220" s="27"/>
    </x:row>
    <x:row r="221" ht="15.75" customHeight="1">
      <x:c r="A221" s="27"/>
      <x:c r="B221" s="27"/>
      <x:c r="C221" s="27"/>
      <x:c r="D221" s="27"/>
      <x:c r="E221" s="27"/>
      <x:c r="F221" s="27"/>
      <x:c r="G221" s="27"/>
      <x:c r="H221" s="27"/>
      <x:c r="I221" s="27"/>
      <x:c r="J221" s="27"/>
      <x:c r="K221" s="27"/>
      <x:c r="L221" s="27"/>
      <x:c r="M221" s="27"/>
      <x:c r="N221" s="27"/>
      <x:c r="O221" s="27"/>
      <x:c r="P221" s="27"/>
      <x:c r="Q221" s="27"/>
      <x:c r="R221" s="27"/>
      <x:c r="S221" s="27"/>
      <x:c r="T221" s="27"/>
      <x:c r="U221" s="27"/>
      <x:c r="V221" s="27"/>
      <x:c r="W221" s="27"/>
      <x:c r="X221" s="27"/>
      <x:c r="Y221" s="27"/>
      <x:c r="Z221" s="27"/>
    </x:row>
    <x:row r="222" ht="15.75" customHeight="1">
      <x:c r="A222" s="27"/>
      <x:c r="B222" s="27"/>
      <x:c r="C222" s="27"/>
      <x:c r="D222" s="27"/>
      <x:c r="E222" s="27"/>
      <x:c r="F222" s="27"/>
      <x:c r="G222" s="27"/>
      <x:c r="H222" s="27"/>
      <x:c r="I222" s="27"/>
      <x:c r="J222" s="27"/>
      <x:c r="K222" s="27"/>
      <x:c r="L222" s="27"/>
      <x:c r="M222" s="27"/>
      <x:c r="N222" s="27"/>
      <x:c r="O222" s="27"/>
      <x:c r="P222" s="27"/>
      <x:c r="Q222" s="27"/>
      <x:c r="R222" s="27"/>
      <x:c r="S222" s="27"/>
      <x:c r="T222" s="27"/>
      <x:c r="U222" s="27"/>
      <x:c r="V222" s="27"/>
      <x:c r="W222" s="27"/>
      <x:c r="X222" s="27"/>
      <x:c r="Y222" s="27"/>
      <x:c r="Z222" s="27"/>
    </x:row>
    <x:row r="223" ht="15.75" customHeight="1">
      <x:c r="A223" s="27"/>
      <x:c r="B223" s="27"/>
      <x:c r="C223" s="27"/>
      <x:c r="D223" s="27"/>
      <x:c r="E223" s="27"/>
      <x:c r="F223" s="27"/>
      <x:c r="G223" s="27"/>
      <x:c r="H223" s="27"/>
      <x:c r="I223" s="27"/>
      <x:c r="J223" s="27"/>
      <x:c r="K223" s="27"/>
      <x:c r="L223" s="27"/>
      <x:c r="M223" s="27"/>
      <x:c r="N223" s="27"/>
      <x:c r="O223" s="27"/>
      <x:c r="P223" s="27"/>
      <x:c r="Q223" s="27"/>
      <x:c r="R223" s="27"/>
      <x:c r="S223" s="27"/>
      <x:c r="T223" s="27"/>
      <x:c r="U223" s="27"/>
      <x:c r="V223" s="27"/>
      <x:c r="W223" s="27"/>
      <x:c r="X223" s="27"/>
      <x:c r="Y223" s="27"/>
      <x:c r="Z223" s="27"/>
    </x:row>
    <x:row r="224" ht="15.75" customHeight="1">
      <x:c r="A224" s="27"/>
      <x:c r="B224" s="27"/>
      <x:c r="C224" s="27"/>
      <x:c r="D224" s="27"/>
      <x:c r="E224" s="27"/>
      <x:c r="F224" s="27"/>
      <x:c r="G224" s="27"/>
      <x:c r="H224" s="27"/>
      <x:c r="I224" s="27"/>
      <x:c r="J224" s="27"/>
      <x:c r="K224" s="27"/>
      <x:c r="L224" s="27"/>
      <x:c r="M224" s="27"/>
      <x:c r="N224" s="27"/>
      <x:c r="O224" s="27"/>
      <x:c r="P224" s="27"/>
      <x:c r="Q224" s="27"/>
      <x:c r="R224" s="27"/>
      <x:c r="S224" s="27"/>
      <x:c r="T224" s="27"/>
      <x:c r="U224" s="27"/>
      <x:c r="V224" s="27"/>
      <x:c r="W224" s="27"/>
      <x:c r="X224" s="27"/>
      <x:c r="Y224" s="27"/>
      <x:c r="Z224" s="27"/>
    </x:row>
    <x:row r="225" ht="15.75" customHeight="1">
      <x:c r="A225" s="27"/>
      <x:c r="B225" s="27"/>
      <x:c r="C225" s="27"/>
      <x:c r="D225" s="27"/>
      <x:c r="E225" s="27"/>
      <x:c r="F225" s="27"/>
      <x:c r="G225" s="27"/>
      <x:c r="H225" s="27"/>
      <x:c r="I225" s="27"/>
      <x:c r="J225" s="27"/>
      <x:c r="K225" s="27"/>
      <x:c r="L225" s="27"/>
      <x:c r="M225" s="27"/>
      <x:c r="N225" s="27"/>
      <x:c r="O225" s="27"/>
      <x:c r="P225" s="27"/>
      <x:c r="Q225" s="27"/>
      <x:c r="R225" s="27"/>
      <x:c r="S225" s="27"/>
      <x:c r="T225" s="27"/>
      <x:c r="U225" s="27"/>
      <x:c r="V225" s="27"/>
      <x:c r="W225" s="27"/>
      <x:c r="X225" s="27"/>
      <x:c r="Y225" s="27"/>
      <x:c r="Z225" s="27"/>
    </x:row>
    <x:row r="226" ht="15.75" customHeight="1">
      <x:c r="A226" s="27"/>
      <x:c r="B226" s="27"/>
      <x:c r="C226" s="27"/>
      <x:c r="D226" s="27"/>
      <x:c r="E226" s="27"/>
      <x:c r="F226" s="27"/>
      <x:c r="G226" s="27"/>
      <x:c r="H226" s="27"/>
      <x:c r="I226" s="27"/>
      <x:c r="J226" s="27"/>
      <x:c r="K226" s="27"/>
      <x:c r="L226" s="27"/>
      <x:c r="M226" s="27"/>
      <x:c r="N226" s="27"/>
      <x:c r="O226" s="27"/>
      <x:c r="P226" s="27"/>
      <x:c r="Q226" s="27"/>
      <x:c r="R226" s="27"/>
      <x:c r="S226" s="27"/>
      <x:c r="T226" s="27"/>
      <x:c r="U226" s="27"/>
      <x:c r="V226" s="27"/>
      <x:c r="W226" s="27"/>
      <x:c r="X226" s="27"/>
      <x:c r="Y226" s="27"/>
      <x:c r="Z226" s="27"/>
    </x:row>
    <x:row r="227" ht="15.75" customHeight="1">
      <x:c r="A227" s="27"/>
      <x:c r="B227" s="27"/>
      <x:c r="C227" s="27"/>
      <x:c r="D227" s="27"/>
      <x:c r="E227" s="27"/>
      <x:c r="F227" s="27"/>
      <x:c r="G227" s="27"/>
      <x:c r="H227" s="27"/>
      <x:c r="I227" s="27"/>
      <x:c r="J227" s="27"/>
      <x:c r="K227" s="27"/>
      <x:c r="L227" s="27"/>
      <x:c r="M227" s="27"/>
      <x:c r="N227" s="27"/>
      <x:c r="O227" s="27"/>
      <x:c r="P227" s="27"/>
      <x:c r="Q227" s="27"/>
      <x:c r="R227" s="27"/>
      <x:c r="S227" s="27"/>
      <x:c r="T227" s="27"/>
      <x:c r="U227" s="27"/>
      <x:c r="V227" s="27"/>
      <x:c r="W227" s="27"/>
      <x:c r="X227" s="27"/>
      <x:c r="Y227" s="27"/>
      <x:c r="Z227" s="27"/>
    </x:row>
    <x:row r="228" ht="15.75" customHeight="1">
      <x:c r="A228" s="27"/>
      <x:c r="B228" s="27"/>
      <x:c r="C228" s="27"/>
      <x:c r="D228" s="27"/>
      <x:c r="E228" s="27"/>
      <x:c r="F228" s="27"/>
      <x:c r="G228" s="27"/>
      <x:c r="H228" s="27"/>
      <x:c r="I228" s="27"/>
      <x:c r="J228" s="27"/>
      <x:c r="K228" s="27"/>
      <x:c r="L228" s="27"/>
      <x:c r="M228" s="27"/>
      <x:c r="N228" s="27"/>
      <x:c r="O228" s="27"/>
      <x:c r="P228" s="27"/>
      <x:c r="Q228" s="27"/>
      <x:c r="R228" s="27"/>
      <x:c r="S228" s="27"/>
      <x:c r="T228" s="27"/>
      <x:c r="U228" s="27"/>
      <x:c r="V228" s="27"/>
      <x:c r="W228" s="27"/>
      <x:c r="X228" s="27"/>
      <x:c r="Y228" s="27"/>
      <x:c r="Z228" s="27"/>
    </x:row>
    <x:row r="229" ht="15.75" customHeight="1">
      <x:c r="A229" s="27"/>
      <x:c r="B229" s="27"/>
      <x:c r="C229" s="27"/>
      <x:c r="D229" s="27"/>
      <x:c r="E229" s="27"/>
      <x:c r="F229" s="27"/>
      <x:c r="G229" s="27"/>
      <x:c r="H229" s="27"/>
      <x:c r="I229" s="27"/>
      <x:c r="J229" s="27"/>
      <x:c r="K229" s="27"/>
      <x:c r="L229" s="27"/>
      <x:c r="M229" s="27"/>
      <x:c r="N229" s="27"/>
      <x:c r="O229" s="27"/>
      <x:c r="P229" s="27"/>
      <x:c r="Q229" s="27"/>
      <x:c r="R229" s="27"/>
      <x:c r="S229" s="27"/>
      <x:c r="T229" s="27"/>
      <x:c r="U229" s="27"/>
      <x:c r="V229" s="27"/>
      <x:c r="W229" s="27"/>
      <x:c r="X229" s="27"/>
      <x:c r="Y229" s="27"/>
      <x:c r="Z229" s="27"/>
    </x:row>
    <x:row r="230" ht="15.75" customHeight="1">
      <x:c r="A230" s="27"/>
      <x:c r="B230" s="27"/>
      <x:c r="C230" s="27"/>
      <x:c r="D230" s="27"/>
      <x:c r="E230" s="27"/>
      <x:c r="F230" s="27"/>
      <x:c r="G230" s="27"/>
      <x:c r="H230" s="27"/>
      <x:c r="I230" s="27"/>
      <x:c r="J230" s="27"/>
      <x:c r="K230" s="27"/>
      <x:c r="L230" s="27"/>
      <x:c r="M230" s="27"/>
      <x:c r="N230" s="27"/>
      <x:c r="O230" s="27"/>
      <x:c r="P230" s="27"/>
      <x:c r="Q230" s="27"/>
      <x:c r="R230" s="27"/>
      <x:c r="S230" s="27"/>
      <x:c r="T230" s="27"/>
      <x:c r="U230" s="27"/>
      <x:c r="V230" s="27"/>
      <x:c r="W230" s="27"/>
      <x:c r="X230" s="27"/>
      <x:c r="Y230" s="27"/>
      <x:c r="Z230" s="27"/>
    </x:row>
    <x:row r="231" ht="15.75" customHeight="1">
      <x:c r="A231" s="27"/>
      <x:c r="B231" s="27"/>
      <x:c r="C231" s="27"/>
      <x:c r="D231" s="27"/>
      <x:c r="E231" s="27"/>
      <x:c r="F231" s="27"/>
      <x:c r="G231" s="27"/>
      <x:c r="H231" s="27"/>
      <x:c r="I231" s="27"/>
      <x:c r="J231" s="27"/>
      <x:c r="K231" s="27"/>
      <x:c r="L231" s="27"/>
      <x:c r="M231" s="27"/>
      <x:c r="N231" s="27"/>
      <x:c r="O231" s="27"/>
      <x:c r="P231" s="27"/>
      <x:c r="Q231" s="27"/>
      <x:c r="R231" s="27"/>
      <x:c r="S231" s="27"/>
      <x:c r="T231" s="27"/>
      <x:c r="U231" s="27"/>
      <x:c r="V231" s="27"/>
      <x:c r="W231" s="27"/>
      <x:c r="X231" s="27"/>
      <x:c r="Y231" s="27"/>
      <x:c r="Z231" s="27"/>
    </x:row>
    <x:row r="232" ht="15.75" customHeight="1">
      <x:c r="A232" s="27"/>
      <x:c r="B232" s="27"/>
      <x:c r="C232" s="27"/>
      <x:c r="D232" s="27"/>
      <x:c r="E232" s="27"/>
      <x:c r="F232" s="27"/>
      <x:c r="G232" s="27"/>
      <x:c r="H232" s="27"/>
      <x:c r="I232" s="27"/>
      <x:c r="J232" s="27"/>
      <x:c r="K232" s="27"/>
      <x:c r="L232" s="27"/>
      <x:c r="M232" s="27"/>
      <x:c r="N232" s="27"/>
      <x:c r="O232" s="27"/>
      <x:c r="P232" s="27"/>
      <x:c r="Q232" s="27"/>
      <x:c r="R232" s="27"/>
      <x:c r="S232" s="27"/>
      <x:c r="T232" s="27"/>
      <x:c r="U232" s="27"/>
      <x:c r="V232" s="27"/>
      <x:c r="W232" s="27"/>
      <x:c r="X232" s="27"/>
      <x:c r="Y232" s="27"/>
      <x:c r="Z232" s="27"/>
    </x:row>
    <x:row r="233" ht="15.75" customHeight="1">
      <x:c r="A233" s="27"/>
      <x:c r="B233" s="27"/>
      <x:c r="C233" s="27"/>
      <x:c r="D233" s="27"/>
      <x:c r="E233" s="27"/>
      <x:c r="F233" s="27"/>
      <x:c r="G233" s="27"/>
      <x:c r="H233" s="27"/>
      <x:c r="I233" s="27"/>
      <x:c r="J233" s="27"/>
      <x:c r="K233" s="27"/>
      <x:c r="L233" s="27"/>
      <x:c r="M233" s="27"/>
      <x:c r="N233" s="27"/>
      <x:c r="O233" s="27"/>
      <x:c r="P233" s="27"/>
      <x:c r="Q233" s="27"/>
      <x:c r="R233" s="27"/>
      <x:c r="S233" s="27"/>
      <x:c r="T233" s="27"/>
      <x:c r="U233" s="27"/>
      <x:c r="V233" s="27"/>
      <x:c r="W233" s="27"/>
      <x:c r="X233" s="27"/>
      <x:c r="Y233" s="27"/>
      <x:c r="Z233" s="27"/>
    </x:row>
    <x:row r="234" ht="15.75" customHeight="1">
      <x:c r="A234" s="27"/>
      <x:c r="B234" s="27"/>
      <x:c r="C234" s="27"/>
      <x:c r="D234" s="27"/>
      <x:c r="E234" s="27"/>
      <x:c r="F234" s="27"/>
      <x:c r="G234" s="27"/>
      <x:c r="H234" s="27"/>
      <x:c r="I234" s="27"/>
      <x:c r="J234" s="27"/>
      <x:c r="K234" s="27"/>
      <x:c r="L234" s="27"/>
      <x:c r="M234" s="27"/>
      <x:c r="N234" s="27"/>
      <x:c r="O234" s="27"/>
      <x:c r="P234" s="27"/>
      <x:c r="Q234" s="27"/>
      <x:c r="R234" s="27"/>
      <x:c r="S234" s="27"/>
      <x:c r="T234" s="27"/>
      <x:c r="U234" s="27"/>
      <x:c r="V234" s="27"/>
      <x:c r="W234" s="27"/>
      <x:c r="X234" s="27"/>
      <x:c r="Y234" s="27"/>
      <x:c r="Z234" s="27"/>
    </x:row>
    <x:row r="235" ht="15.75" customHeight="1">
      <x:c r="A235" s="27"/>
      <x:c r="B235" s="27"/>
      <x:c r="C235" s="27"/>
      <x:c r="D235" s="27"/>
      <x:c r="E235" s="27"/>
      <x:c r="F235" s="27"/>
      <x:c r="G235" s="27"/>
      <x:c r="H235" s="27"/>
      <x:c r="I235" s="27"/>
      <x:c r="J235" s="27"/>
      <x:c r="K235" s="27"/>
      <x:c r="L235" s="27"/>
      <x:c r="M235" s="27"/>
      <x:c r="N235" s="27"/>
      <x:c r="O235" s="27"/>
      <x:c r="P235" s="27"/>
      <x:c r="Q235" s="27"/>
      <x:c r="R235" s="27"/>
      <x:c r="S235" s="27"/>
      <x:c r="T235" s="27"/>
      <x:c r="U235" s="27"/>
      <x:c r="V235" s="27"/>
      <x:c r="W235" s="27"/>
      <x:c r="X235" s="27"/>
      <x:c r="Y235" s="27"/>
      <x:c r="Z235" s="27"/>
    </x:row>
    <x:row r="236" ht="15.75" customHeight="1">
      <x:c r="A236" s="27"/>
      <x:c r="B236" s="27"/>
      <x:c r="C236" s="27"/>
      <x:c r="D236" s="27"/>
      <x:c r="E236" s="27"/>
      <x:c r="F236" s="27"/>
      <x:c r="G236" s="27"/>
      <x:c r="H236" s="27"/>
      <x:c r="I236" s="27"/>
      <x:c r="J236" s="27"/>
      <x:c r="K236" s="27"/>
      <x:c r="L236" s="27"/>
      <x:c r="M236" s="27"/>
      <x:c r="N236" s="27"/>
      <x:c r="O236" s="27"/>
      <x:c r="P236" s="27"/>
      <x:c r="Q236" s="27"/>
      <x:c r="R236" s="27"/>
      <x:c r="S236" s="27"/>
      <x:c r="T236" s="27"/>
      <x:c r="U236" s="27"/>
      <x:c r="V236" s="27"/>
      <x:c r="W236" s="27"/>
      <x:c r="X236" s="27"/>
      <x:c r="Y236" s="27"/>
      <x:c r="Z236" s="27"/>
    </x:row>
    <x:row r="237" ht="15.75" customHeight="1">
      <x:c r="A237" s="27"/>
      <x:c r="B237" s="27"/>
      <x:c r="C237" s="27"/>
      <x:c r="D237" s="27"/>
      <x:c r="E237" s="27"/>
      <x:c r="F237" s="27"/>
      <x:c r="G237" s="27"/>
      <x:c r="H237" s="27"/>
      <x:c r="I237" s="27"/>
      <x:c r="J237" s="27"/>
      <x:c r="K237" s="27"/>
      <x:c r="L237" s="27"/>
      <x:c r="M237" s="27"/>
      <x:c r="N237" s="27"/>
      <x:c r="O237" s="27"/>
      <x:c r="P237" s="27"/>
      <x:c r="Q237" s="27"/>
      <x:c r="R237" s="27"/>
      <x:c r="S237" s="27"/>
      <x:c r="T237" s="27"/>
      <x:c r="U237" s="27"/>
      <x:c r="V237" s="27"/>
      <x:c r="W237" s="27"/>
      <x:c r="X237" s="27"/>
      <x:c r="Y237" s="27"/>
      <x:c r="Z237" s="27"/>
    </x:row>
    <x:row r="238" ht="15.75" customHeight="1">
      <x:c r="A238" s="27"/>
      <x:c r="B238" s="27"/>
      <x:c r="C238" s="27"/>
      <x:c r="D238" s="27"/>
      <x:c r="E238" s="27"/>
      <x:c r="F238" s="27"/>
      <x:c r="G238" s="27"/>
      <x:c r="H238" s="27"/>
      <x:c r="I238" s="27"/>
      <x:c r="J238" s="27"/>
      <x:c r="K238" s="27"/>
      <x:c r="L238" s="27"/>
      <x:c r="M238" s="27"/>
      <x:c r="N238" s="27"/>
      <x:c r="O238" s="27"/>
      <x:c r="P238" s="27"/>
      <x:c r="Q238" s="27"/>
      <x:c r="R238" s="27"/>
      <x:c r="S238" s="27"/>
      <x:c r="T238" s="27"/>
      <x:c r="U238" s="27"/>
      <x:c r="V238" s="27"/>
      <x:c r="W238" s="27"/>
      <x:c r="X238" s="27"/>
      <x:c r="Y238" s="27"/>
      <x:c r="Z238" s="27"/>
    </x:row>
    <x:row r="239" ht="15.75" customHeight="1">
      <x:c r="A239" s="27"/>
      <x:c r="B239" s="27"/>
      <x:c r="C239" s="27"/>
      <x:c r="D239" s="27"/>
      <x:c r="E239" s="27"/>
      <x:c r="F239" s="27"/>
      <x:c r="G239" s="27"/>
      <x:c r="H239" s="27"/>
      <x:c r="I239" s="27"/>
      <x:c r="J239" s="27"/>
      <x:c r="K239" s="27"/>
      <x:c r="L239" s="27"/>
      <x:c r="M239" s="27"/>
      <x:c r="N239" s="27"/>
      <x:c r="O239" s="27"/>
      <x:c r="P239" s="27"/>
      <x:c r="Q239" s="27"/>
      <x:c r="R239" s="27"/>
      <x:c r="S239" s="27"/>
      <x:c r="T239" s="27"/>
      <x:c r="U239" s="27"/>
      <x:c r="V239" s="27"/>
      <x:c r="W239" s="27"/>
      <x:c r="X239" s="27"/>
      <x:c r="Y239" s="27"/>
      <x:c r="Z239" s="27"/>
    </x:row>
    <x:row r="240" ht="15.75" customHeight="1">
      <x:c r="A240" s="27"/>
      <x:c r="B240" s="27"/>
      <x:c r="C240" s="27"/>
      <x:c r="D240" s="27"/>
      <x:c r="E240" s="27"/>
      <x:c r="F240" s="27"/>
      <x:c r="G240" s="27"/>
      <x:c r="H240" s="27"/>
      <x:c r="I240" s="27"/>
      <x:c r="J240" s="27"/>
      <x:c r="K240" s="27"/>
      <x:c r="L240" s="27"/>
      <x:c r="M240" s="27"/>
      <x:c r="N240" s="27"/>
      <x:c r="O240" s="27"/>
      <x:c r="P240" s="27"/>
      <x:c r="Q240" s="27"/>
      <x:c r="R240" s="27"/>
      <x:c r="S240" s="27"/>
      <x:c r="T240" s="27"/>
      <x:c r="U240" s="27"/>
      <x:c r="V240" s="27"/>
      <x:c r="W240" s="27"/>
      <x:c r="X240" s="27"/>
      <x:c r="Y240" s="27"/>
      <x:c r="Z240" s="27"/>
    </x:row>
    <x:row r="241" ht="15.75" customHeight="1">
      <x:c r="A241" s="27"/>
      <x:c r="B241" s="27"/>
      <x:c r="C241" s="27"/>
      <x:c r="D241" s="27"/>
      <x:c r="E241" s="27"/>
      <x:c r="F241" s="27"/>
      <x:c r="G241" s="27"/>
      <x:c r="H241" s="27"/>
      <x:c r="I241" s="27"/>
      <x:c r="J241" s="27"/>
      <x:c r="K241" s="27"/>
      <x:c r="L241" s="27"/>
      <x:c r="M241" s="27"/>
      <x:c r="N241" s="27"/>
      <x:c r="O241" s="27"/>
      <x:c r="P241" s="27"/>
      <x:c r="Q241" s="27"/>
      <x:c r="R241" s="27"/>
      <x:c r="S241" s="27"/>
      <x:c r="T241" s="27"/>
      <x:c r="U241" s="27"/>
      <x:c r="V241" s="27"/>
      <x:c r="W241" s="27"/>
      <x:c r="X241" s="27"/>
      <x:c r="Y241" s="27"/>
      <x:c r="Z241" s="27"/>
    </x:row>
    <x:row r="242" ht="15.75" customHeight="1">
      <x:c r="A242" s="27"/>
      <x:c r="B242" s="27"/>
      <x:c r="C242" s="27"/>
      <x:c r="D242" s="27"/>
      <x:c r="E242" s="27"/>
      <x:c r="F242" s="27"/>
      <x:c r="G242" s="27"/>
      <x:c r="H242" s="27"/>
      <x:c r="I242" s="27"/>
      <x:c r="J242" s="27"/>
      <x:c r="K242" s="27"/>
      <x:c r="L242" s="27"/>
      <x:c r="M242" s="27"/>
      <x:c r="N242" s="27"/>
      <x:c r="O242" s="27"/>
      <x:c r="P242" s="27"/>
      <x:c r="Q242" s="27"/>
      <x:c r="R242" s="27"/>
      <x:c r="S242" s="27"/>
      <x:c r="T242" s="27"/>
      <x:c r="U242" s="27"/>
      <x:c r="V242" s="27"/>
      <x:c r="W242" s="27"/>
      <x:c r="X242" s="27"/>
      <x:c r="Y242" s="27"/>
      <x:c r="Z242" s="27"/>
    </x:row>
    <x:row r="243" ht="15.75" customHeight="1">
      <x:c r="A243" s="27"/>
      <x:c r="B243" s="27"/>
      <x:c r="C243" s="27"/>
      <x:c r="D243" s="27"/>
      <x:c r="E243" s="27"/>
      <x:c r="F243" s="27"/>
      <x:c r="G243" s="27"/>
      <x:c r="H243" s="27"/>
      <x:c r="I243" s="27"/>
      <x:c r="J243" s="27"/>
      <x:c r="K243" s="27"/>
      <x:c r="L243" s="27"/>
      <x:c r="M243" s="27"/>
      <x:c r="N243" s="27"/>
      <x:c r="O243" s="27"/>
      <x:c r="P243" s="27"/>
      <x:c r="Q243" s="27"/>
      <x:c r="R243" s="27"/>
      <x:c r="S243" s="27"/>
      <x:c r="T243" s="27"/>
      <x:c r="U243" s="27"/>
      <x:c r="V243" s="27"/>
      <x:c r="W243" s="27"/>
      <x:c r="X243" s="27"/>
      <x:c r="Y243" s="27"/>
      <x:c r="Z243" s="27"/>
    </x:row>
    <x:row r="244" ht="15.75" customHeight="1">
      <x:c r="A244" s="27"/>
      <x:c r="B244" s="27"/>
      <x:c r="C244" s="27"/>
      <x:c r="D244" s="27"/>
      <x:c r="E244" s="27"/>
      <x:c r="F244" s="27"/>
      <x:c r="G244" s="27"/>
      <x:c r="H244" s="27"/>
      <x:c r="I244" s="27"/>
      <x:c r="J244" s="27"/>
      <x:c r="K244" s="27"/>
      <x:c r="L244" s="27"/>
      <x:c r="M244" s="27"/>
      <x:c r="N244" s="27"/>
      <x:c r="O244" s="27"/>
      <x:c r="P244" s="27"/>
      <x:c r="Q244" s="27"/>
      <x:c r="R244" s="27"/>
      <x:c r="S244" s="27"/>
      <x:c r="T244" s="27"/>
      <x:c r="U244" s="27"/>
      <x:c r="V244" s="27"/>
      <x:c r="W244" s="27"/>
      <x:c r="X244" s="27"/>
      <x:c r="Y244" s="27"/>
      <x:c r="Z244" s="27"/>
    </x:row>
    <x:row r="245" ht="15.75" customHeight="1">
      <x:c r="A245" s="27"/>
      <x:c r="B245" s="27"/>
      <x:c r="C245" s="27"/>
      <x:c r="D245" s="27"/>
      <x:c r="E245" s="27"/>
      <x:c r="F245" s="27"/>
      <x:c r="G245" s="27"/>
      <x:c r="H245" s="27"/>
      <x:c r="I245" s="27"/>
      <x:c r="J245" s="27"/>
      <x:c r="K245" s="27"/>
      <x:c r="L245" s="27"/>
      <x:c r="M245" s="27"/>
      <x:c r="N245" s="27"/>
      <x:c r="O245" s="27"/>
      <x:c r="P245" s="27"/>
      <x:c r="Q245" s="27"/>
      <x:c r="R245" s="27"/>
      <x:c r="S245" s="27"/>
      <x:c r="T245" s="27"/>
      <x:c r="U245" s="27"/>
      <x:c r="V245" s="27"/>
      <x:c r="W245" s="27"/>
      <x:c r="X245" s="27"/>
      <x:c r="Y245" s="27"/>
      <x:c r="Z245" s="27"/>
    </x:row>
    <x:row r="246" ht="15.75" customHeight="1">
      <x:c r="A246" s="27"/>
      <x:c r="B246" s="27"/>
      <x:c r="C246" s="27"/>
      <x:c r="D246" s="27"/>
      <x:c r="E246" s="27"/>
      <x:c r="F246" s="27"/>
      <x:c r="G246" s="27"/>
      <x:c r="H246" s="27"/>
      <x:c r="I246" s="27"/>
      <x:c r="J246" s="27"/>
      <x:c r="K246" s="27"/>
      <x:c r="L246" s="27"/>
      <x:c r="M246" s="27"/>
      <x:c r="N246" s="27"/>
      <x:c r="O246" s="27"/>
      <x:c r="P246" s="27"/>
      <x:c r="Q246" s="27"/>
      <x:c r="R246" s="27"/>
      <x:c r="S246" s="27"/>
      <x:c r="T246" s="27"/>
      <x:c r="U246" s="27"/>
      <x:c r="V246" s="27"/>
      <x:c r="W246" s="27"/>
      <x:c r="X246" s="27"/>
      <x:c r="Y246" s="27"/>
      <x:c r="Z246" s="27"/>
    </x:row>
    <x:row r="247" ht="15.75" customHeight="1">
      <x:c r="A247" s="27"/>
      <x:c r="B247" s="27"/>
      <x:c r="C247" s="27"/>
      <x:c r="D247" s="27"/>
      <x:c r="E247" s="27"/>
      <x:c r="F247" s="27"/>
      <x:c r="G247" s="27"/>
      <x:c r="H247" s="27"/>
      <x:c r="I247" s="27"/>
      <x:c r="J247" s="27"/>
      <x:c r="K247" s="27"/>
      <x:c r="L247" s="27"/>
      <x:c r="M247" s="27"/>
      <x:c r="N247" s="27"/>
      <x:c r="O247" s="27"/>
      <x:c r="P247" s="27"/>
      <x:c r="Q247" s="27"/>
      <x:c r="R247" s="27"/>
      <x:c r="S247" s="27"/>
      <x:c r="T247" s="27"/>
      <x:c r="U247" s="27"/>
      <x:c r="V247" s="27"/>
      <x:c r="W247" s="27"/>
      <x:c r="X247" s="27"/>
      <x:c r="Y247" s="27"/>
      <x:c r="Z247" s="27"/>
    </x:row>
    <x:row r="248" ht="15.75" customHeight="1">
      <x:c r="A248" s="27"/>
      <x:c r="B248" s="27"/>
      <x:c r="C248" s="27"/>
      <x:c r="D248" s="27"/>
      <x:c r="E248" s="27"/>
      <x:c r="F248" s="27"/>
      <x:c r="G248" s="27"/>
      <x:c r="H248" s="27"/>
      <x:c r="I248" s="27"/>
      <x:c r="J248" s="27"/>
      <x:c r="K248" s="27"/>
      <x:c r="L248" s="27"/>
      <x:c r="M248" s="27"/>
      <x:c r="N248" s="27"/>
      <x:c r="O248" s="27"/>
      <x:c r="P248" s="27"/>
      <x:c r="Q248" s="27"/>
      <x:c r="R248" s="27"/>
      <x:c r="S248" s="27"/>
      <x:c r="T248" s="27"/>
      <x:c r="U248" s="27"/>
      <x:c r="V248" s="27"/>
      <x:c r="W248" s="27"/>
      <x:c r="X248" s="27"/>
      <x:c r="Y248" s="27"/>
      <x:c r="Z248" s="27"/>
    </x:row>
    <x:row r="249" ht="15.75" customHeight="1">
      <x:c r="A249" s="27"/>
      <x:c r="B249" s="27"/>
      <x:c r="C249" s="27"/>
      <x:c r="D249" s="27"/>
      <x:c r="E249" s="27"/>
      <x:c r="F249" s="27"/>
      <x:c r="G249" s="27"/>
      <x:c r="H249" s="27"/>
      <x:c r="I249" s="27"/>
      <x:c r="J249" s="27"/>
      <x:c r="K249" s="27"/>
      <x:c r="L249" s="27"/>
      <x:c r="M249" s="27"/>
      <x:c r="N249" s="27"/>
      <x:c r="O249" s="27"/>
      <x:c r="P249" s="27"/>
      <x:c r="Q249" s="27"/>
      <x:c r="R249" s="27"/>
      <x:c r="S249" s="27"/>
      <x:c r="T249" s="27"/>
      <x:c r="U249" s="27"/>
      <x:c r="V249" s="27"/>
      <x:c r="W249" s="27"/>
      <x:c r="X249" s="27"/>
      <x:c r="Y249" s="27"/>
      <x:c r="Z249" s="27"/>
    </x:row>
    <x:row r="250" ht="15.75" customHeight="1">
      <x:c r="A250" s="27"/>
      <x:c r="B250" s="27"/>
      <x:c r="C250" s="27"/>
      <x:c r="D250" s="27"/>
      <x:c r="E250" s="27"/>
      <x:c r="F250" s="27"/>
      <x:c r="G250" s="27"/>
      <x:c r="H250" s="27"/>
      <x:c r="I250" s="27"/>
      <x:c r="J250" s="27"/>
      <x:c r="K250" s="27"/>
      <x:c r="L250" s="27"/>
      <x:c r="M250" s="27"/>
      <x:c r="N250" s="27"/>
      <x:c r="O250" s="27"/>
      <x:c r="P250" s="27"/>
      <x:c r="Q250" s="27"/>
      <x:c r="R250" s="27"/>
      <x:c r="S250" s="27"/>
      <x:c r="T250" s="27"/>
      <x:c r="U250" s="27"/>
      <x:c r="V250" s="27"/>
      <x:c r="W250" s="27"/>
      <x:c r="X250" s="27"/>
      <x:c r="Y250" s="27"/>
      <x:c r="Z250" s="27"/>
    </x:row>
    <x:row r="251" ht="15.75" customHeight="1">
      <x:c r="A251" s="27"/>
      <x:c r="B251" s="27"/>
      <x:c r="C251" s="27"/>
      <x:c r="D251" s="27"/>
      <x:c r="E251" s="27"/>
      <x:c r="F251" s="27"/>
      <x:c r="G251" s="27"/>
      <x:c r="H251" s="27"/>
      <x:c r="I251" s="27"/>
      <x:c r="J251" s="27"/>
      <x:c r="K251" s="27"/>
      <x:c r="L251" s="27"/>
      <x:c r="M251" s="27"/>
      <x:c r="N251" s="27"/>
      <x:c r="O251" s="27"/>
      <x:c r="P251" s="27"/>
      <x:c r="Q251" s="27"/>
      <x:c r="R251" s="27"/>
      <x:c r="S251" s="27"/>
      <x:c r="T251" s="27"/>
      <x:c r="U251" s="27"/>
      <x:c r="V251" s="27"/>
      <x:c r="W251" s="27"/>
      <x:c r="X251" s="27"/>
      <x:c r="Y251" s="27"/>
      <x:c r="Z251" s="27"/>
    </x:row>
    <x:row r="252" ht="15.75" customHeight="1">
      <x:c r="A252" s="27"/>
      <x:c r="B252" s="27"/>
      <x:c r="C252" s="27"/>
      <x:c r="D252" s="27"/>
      <x:c r="E252" s="27"/>
      <x:c r="F252" s="27"/>
      <x:c r="G252" s="27"/>
      <x:c r="H252" s="27"/>
      <x:c r="I252" s="27"/>
      <x:c r="J252" s="27"/>
      <x:c r="K252" s="27"/>
      <x:c r="L252" s="27"/>
      <x:c r="M252" s="27"/>
      <x:c r="N252" s="27"/>
      <x:c r="O252" s="27"/>
      <x:c r="P252" s="27"/>
      <x:c r="Q252" s="27"/>
      <x:c r="R252" s="27"/>
      <x:c r="S252" s="27"/>
      <x:c r="T252" s="27"/>
      <x:c r="U252" s="27"/>
      <x:c r="V252" s="27"/>
      <x:c r="W252" s="27"/>
      <x:c r="X252" s="27"/>
      <x:c r="Y252" s="27"/>
      <x:c r="Z252" s="27"/>
    </x:row>
    <x:row r="253" ht="15.75" customHeight="1">
      <x:c r="A253" s="27"/>
      <x:c r="B253" s="27"/>
      <x:c r="C253" s="27"/>
      <x:c r="D253" s="27"/>
      <x:c r="E253" s="27"/>
      <x:c r="F253" s="27"/>
      <x:c r="G253" s="27"/>
      <x:c r="H253" s="27"/>
      <x:c r="I253" s="27"/>
      <x:c r="J253" s="27"/>
      <x:c r="K253" s="27"/>
      <x:c r="L253" s="27"/>
      <x:c r="M253" s="27"/>
      <x:c r="N253" s="27"/>
      <x:c r="O253" s="27"/>
      <x:c r="P253" s="27"/>
      <x:c r="Q253" s="27"/>
      <x:c r="R253" s="27"/>
      <x:c r="S253" s="27"/>
      <x:c r="T253" s="27"/>
      <x:c r="U253" s="27"/>
      <x:c r="V253" s="27"/>
      <x:c r="W253" s="27"/>
      <x:c r="X253" s="27"/>
      <x:c r="Y253" s="27"/>
      <x:c r="Z253" s="27"/>
    </x:row>
    <x:row r="254" ht="15.75" customHeight="1">
      <x:c r="A254" s="27"/>
      <x:c r="B254" s="27"/>
      <x:c r="C254" s="27"/>
      <x:c r="D254" s="27"/>
      <x:c r="E254" s="27"/>
      <x:c r="F254" s="27"/>
      <x:c r="G254" s="27"/>
      <x:c r="H254" s="27"/>
      <x:c r="I254" s="27"/>
      <x:c r="J254" s="27"/>
      <x:c r="K254" s="27"/>
      <x:c r="L254" s="27"/>
      <x:c r="M254" s="27"/>
      <x:c r="N254" s="27"/>
      <x:c r="O254" s="27"/>
      <x:c r="P254" s="27"/>
      <x:c r="Q254" s="27"/>
      <x:c r="R254" s="27"/>
      <x:c r="S254" s="27"/>
      <x:c r="T254" s="27"/>
      <x:c r="U254" s="27"/>
      <x:c r="V254" s="27"/>
      <x:c r="W254" s="27"/>
      <x:c r="X254" s="27"/>
      <x:c r="Y254" s="27"/>
      <x:c r="Z254" s="27"/>
    </x:row>
    <x:row r="255" ht="15.75" customHeight="1">
      <x:c r="A255" s="27"/>
      <x:c r="B255" s="27"/>
      <x:c r="C255" s="27"/>
      <x:c r="D255" s="27"/>
      <x:c r="E255" s="27"/>
      <x:c r="F255" s="27"/>
      <x:c r="G255" s="27"/>
      <x:c r="H255" s="27"/>
      <x:c r="I255" s="27"/>
      <x:c r="J255" s="27"/>
      <x:c r="K255" s="27"/>
      <x:c r="L255" s="27"/>
      <x:c r="M255" s="27"/>
      <x:c r="N255" s="27"/>
      <x:c r="O255" s="27"/>
      <x:c r="P255" s="27"/>
      <x:c r="Q255" s="27"/>
      <x:c r="R255" s="27"/>
      <x:c r="S255" s="27"/>
      <x:c r="T255" s="27"/>
      <x:c r="U255" s="27"/>
      <x:c r="V255" s="27"/>
      <x:c r="W255" s="27"/>
      <x:c r="X255" s="27"/>
      <x:c r="Y255" s="27"/>
      <x:c r="Z255" s="27"/>
    </x:row>
    <x:row r="256" ht="15.75" customHeight="1">
      <x:c r="A256" s="27"/>
      <x:c r="B256" s="27"/>
      <x:c r="C256" s="27"/>
      <x:c r="D256" s="27"/>
      <x:c r="E256" s="27"/>
      <x:c r="F256" s="27"/>
      <x:c r="G256" s="27"/>
      <x:c r="H256" s="27"/>
      <x:c r="I256" s="27"/>
      <x:c r="J256" s="27"/>
      <x:c r="K256" s="27"/>
      <x:c r="L256" s="27"/>
      <x:c r="M256" s="27"/>
      <x:c r="N256" s="27"/>
      <x:c r="O256" s="27"/>
      <x:c r="P256" s="27"/>
      <x:c r="Q256" s="27"/>
      <x:c r="R256" s="27"/>
      <x:c r="S256" s="27"/>
      <x:c r="T256" s="27"/>
      <x:c r="U256" s="27"/>
      <x:c r="V256" s="27"/>
      <x:c r="W256" s="27"/>
      <x:c r="X256" s="27"/>
      <x:c r="Y256" s="27"/>
      <x:c r="Z256" s="27"/>
    </x:row>
    <x:row r="257" ht="15.75" customHeight="1">
      <x:c r="A257" s="27"/>
      <x:c r="B257" s="27"/>
      <x:c r="C257" s="27"/>
      <x:c r="D257" s="27"/>
      <x:c r="E257" s="27"/>
      <x:c r="F257" s="27"/>
      <x:c r="G257" s="27"/>
      <x:c r="H257" s="27"/>
      <x:c r="I257" s="27"/>
      <x:c r="J257" s="27"/>
      <x:c r="K257" s="27"/>
      <x:c r="L257" s="27"/>
      <x:c r="M257" s="27"/>
      <x:c r="N257" s="27"/>
      <x:c r="O257" s="27"/>
      <x:c r="P257" s="27"/>
      <x:c r="Q257" s="27"/>
      <x:c r="R257" s="27"/>
      <x:c r="S257" s="27"/>
      <x:c r="T257" s="27"/>
      <x:c r="U257" s="27"/>
      <x:c r="V257" s="27"/>
      <x:c r="W257" s="27"/>
      <x:c r="X257" s="27"/>
      <x:c r="Y257" s="27"/>
      <x:c r="Z257" s="27"/>
    </x:row>
    <x:row r="258" ht="15.75" customHeight="1">
      <x:c r="A258" s="27"/>
      <x:c r="B258" s="27"/>
      <x:c r="C258" s="27"/>
      <x:c r="D258" s="27"/>
      <x:c r="E258" s="27"/>
      <x:c r="F258" s="27"/>
      <x:c r="G258" s="27"/>
      <x:c r="H258" s="27"/>
      <x:c r="I258" s="27"/>
      <x:c r="J258" s="27"/>
      <x:c r="K258" s="27"/>
      <x:c r="L258" s="27"/>
      <x:c r="M258" s="27"/>
      <x:c r="N258" s="27"/>
      <x:c r="O258" s="27"/>
      <x:c r="P258" s="27"/>
      <x:c r="Q258" s="27"/>
      <x:c r="R258" s="27"/>
      <x:c r="S258" s="27"/>
      <x:c r="T258" s="27"/>
      <x:c r="U258" s="27"/>
      <x:c r="V258" s="27"/>
      <x:c r="W258" s="27"/>
      <x:c r="X258" s="27"/>
      <x:c r="Y258" s="27"/>
      <x:c r="Z258" s="27"/>
    </x:row>
    <x:row r="259" ht="15.75" customHeight="1">
      <x:c r="A259" s="27"/>
      <x:c r="B259" s="27"/>
      <x:c r="C259" s="27"/>
      <x:c r="D259" s="27"/>
      <x:c r="E259" s="27"/>
      <x:c r="F259" s="27"/>
      <x:c r="G259" s="27"/>
      <x:c r="H259" s="27"/>
      <x:c r="I259" s="27"/>
      <x:c r="J259" s="27"/>
      <x:c r="K259" s="27"/>
      <x:c r="L259" s="27"/>
      <x:c r="M259" s="27"/>
      <x:c r="N259" s="27"/>
      <x:c r="O259" s="27"/>
      <x:c r="P259" s="27"/>
      <x:c r="Q259" s="27"/>
      <x:c r="R259" s="27"/>
      <x:c r="S259" s="27"/>
      <x:c r="T259" s="27"/>
      <x:c r="U259" s="27"/>
      <x:c r="V259" s="27"/>
      <x:c r="W259" s="27"/>
      <x:c r="X259" s="27"/>
      <x:c r="Y259" s="27"/>
      <x:c r="Z259" s="27"/>
    </x:row>
    <x:row r="260" ht="15.75" customHeight="1">
      <x:c r="A260" s="27"/>
      <x:c r="B260" s="27"/>
      <x:c r="C260" s="27"/>
      <x:c r="D260" s="27"/>
      <x:c r="E260" s="27"/>
      <x:c r="F260" s="27"/>
      <x:c r="G260" s="27"/>
      <x:c r="H260" s="27"/>
      <x:c r="I260" s="27"/>
      <x:c r="J260" s="27"/>
      <x:c r="K260" s="27"/>
      <x:c r="L260" s="27"/>
      <x:c r="M260" s="27"/>
      <x:c r="N260" s="27"/>
      <x:c r="O260" s="27"/>
      <x:c r="P260" s="27"/>
      <x:c r="Q260" s="27"/>
      <x:c r="R260" s="27"/>
      <x:c r="S260" s="27"/>
      <x:c r="T260" s="27"/>
      <x:c r="U260" s="27"/>
      <x:c r="V260" s="27"/>
      <x:c r="W260" s="27"/>
      <x:c r="X260" s="27"/>
      <x:c r="Y260" s="27"/>
      <x:c r="Z260" s="27"/>
    </x:row>
    <x:row r="261" ht="15.75" customHeight="1">
      <x:c r="A261" s="27"/>
      <x:c r="B261" s="27"/>
      <x:c r="C261" s="27"/>
      <x:c r="D261" s="27"/>
      <x:c r="E261" s="27"/>
      <x:c r="F261" s="27"/>
      <x:c r="G261" s="27"/>
      <x:c r="H261" s="27"/>
      <x:c r="I261" s="27"/>
      <x:c r="J261" s="27"/>
      <x:c r="K261" s="27"/>
      <x:c r="L261" s="27"/>
      <x:c r="M261" s="27"/>
      <x:c r="N261" s="27"/>
      <x:c r="O261" s="27"/>
      <x:c r="P261" s="27"/>
      <x:c r="Q261" s="27"/>
      <x:c r="R261" s="27"/>
      <x:c r="S261" s="27"/>
      <x:c r="T261" s="27"/>
      <x:c r="U261" s="27"/>
      <x:c r="V261" s="27"/>
      <x:c r="W261" s="27"/>
      <x:c r="X261" s="27"/>
      <x:c r="Y261" s="27"/>
      <x:c r="Z261" s="27"/>
    </x:row>
    <x:row r="262" ht="15.75" customHeight="1">
      <x:c r="A262" s="27"/>
      <x:c r="B262" s="27"/>
      <x:c r="C262" s="27"/>
      <x:c r="D262" s="27"/>
      <x:c r="E262" s="27"/>
      <x:c r="F262" s="27"/>
      <x:c r="G262" s="27"/>
      <x:c r="H262" s="27"/>
      <x:c r="I262" s="27"/>
      <x:c r="J262" s="27"/>
      <x:c r="K262" s="27"/>
      <x:c r="L262" s="27"/>
      <x:c r="M262" s="27"/>
      <x:c r="N262" s="27"/>
      <x:c r="O262" s="27"/>
      <x:c r="P262" s="27"/>
      <x:c r="Q262" s="27"/>
      <x:c r="R262" s="27"/>
      <x:c r="S262" s="27"/>
      <x:c r="T262" s="27"/>
      <x:c r="U262" s="27"/>
      <x:c r="V262" s="27"/>
      <x:c r="W262" s="27"/>
      <x:c r="X262" s="27"/>
      <x:c r="Y262" s="27"/>
      <x:c r="Z262" s="27"/>
    </x:row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